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roberta/Desktop/3. EROGAZIONE/FAR MAREMMA/1. FAR MAREMMA_Materiale da consegnare/Eosistema_Castellazzara/"/>
    </mc:Choice>
  </mc:AlternateContent>
  <xr:revisionPtr revIDLastSave="0" documentId="13_ncr:1_{17EC2D6D-9C9F-F640-90B5-59017063EDEB}" xr6:coauthVersionLast="47" xr6:coauthVersionMax="47" xr10:uidLastSave="{00000000-0000-0000-0000-000000000000}"/>
  <bookViews>
    <workbookView xWindow="0" yWindow="500" windowWidth="28800" windowHeight="16580" xr2:uid="{00000000-000D-0000-FFFF-FFFF00000000}"/>
  </bookViews>
  <sheets>
    <sheet name="Cover" sheetId="1" r:id="rId1"/>
    <sheet name="Sintesi" sheetId="2" r:id="rId2"/>
    <sheet name="1. Bottega Ecosistema" sheetId="3" r:id="rId3"/>
    <sheet name="2. Noleggio E-Byke" sheetId="4" r:id="rId4"/>
    <sheet name="3. Sede operativa" sheetId="5" r:id="rId5"/>
    <sheet name="4. Rete Toscana" sheetId="6" r:id="rId6"/>
    <sheet name="5. Siti turistici" sheetId="7" r:id="rId7"/>
    <sheet name="6. Ex vivaio" sheetId="8" r:id="rId8"/>
    <sheet name="7. Distributore carburante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jmd9PqRbGoAROFzDNxmmY/j5SqvQ=="/>
    </ext>
  </extLst>
</workbook>
</file>

<file path=xl/calcChain.xml><?xml version="1.0" encoding="utf-8"?>
<calcChain xmlns="http://schemas.openxmlformats.org/spreadsheetml/2006/main">
  <c r="E56" i="2" l="1"/>
  <c r="E64" i="2" s="1"/>
  <c r="H18" i="9"/>
  <c r="G18" i="9"/>
  <c r="H15" i="8"/>
  <c r="G15" i="8"/>
  <c r="H15" i="7"/>
  <c r="G15" i="7"/>
  <c r="H14" i="6"/>
  <c r="G14" i="6"/>
  <c r="H14" i="4"/>
  <c r="G14" i="4"/>
  <c r="H13" i="3"/>
  <c r="G13" i="3"/>
  <c r="H30" i="5" l="1"/>
  <c r="G30" i="5"/>
  <c r="F30" i="5"/>
  <c r="H14" i="5"/>
  <c r="G14" i="5"/>
  <c r="H6" i="3" l="1"/>
  <c r="I47" i="9" l="1"/>
  <c r="H47" i="9"/>
  <c r="G47" i="9"/>
  <c r="F47" i="9"/>
  <c r="E47" i="9"/>
  <c r="F24" i="9"/>
  <c r="F49" i="9" s="1"/>
  <c r="E24" i="9"/>
  <c r="E49" i="9" s="1"/>
  <c r="I10" i="9"/>
  <c r="H10" i="9"/>
  <c r="G10" i="9"/>
  <c r="I7" i="9"/>
  <c r="I24" i="9" s="1"/>
  <c r="H7" i="9"/>
  <c r="H24" i="9" s="1"/>
  <c r="G7" i="9"/>
  <c r="G24" i="9" s="1"/>
  <c r="F2" i="9"/>
  <c r="G2" i="9" s="1"/>
  <c r="H2" i="9" s="1"/>
  <c r="I2" i="9" s="1"/>
  <c r="I44" i="8"/>
  <c r="I46" i="8" s="1"/>
  <c r="H44" i="8"/>
  <c r="F41" i="2" s="1"/>
  <c r="G44" i="8"/>
  <c r="F44" i="8"/>
  <c r="E44" i="8"/>
  <c r="E46" i="8" s="1"/>
  <c r="I21" i="8"/>
  <c r="H21" i="8"/>
  <c r="G21" i="8"/>
  <c r="G46" i="8" s="1"/>
  <c r="F21" i="8"/>
  <c r="F46" i="8" s="1"/>
  <c r="E21" i="8"/>
  <c r="G2" i="8"/>
  <c r="H2" i="8" s="1"/>
  <c r="I2" i="8" s="1"/>
  <c r="F2" i="8"/>
  <c r="F46" i="7"/>
  <c r="I44" i="7"/>
  <c r="H44" i="7"/>
  <c r="G44" i="7"/>
  <c r="E32" i="2" s="1"/>
  <c r="F44" i="7"/>
  <c r="E44" i="7"/>
  <c r="I21" i="7"/>
  <c r="I46" i="7" s="1"/>
  <c r="H21" i="7"/>
  <c r="F31" i="2" s="1"/>
  <c r="G21" i="7"/>
  <c r="E31" i="2" s="1"/>
  <c r="F21" i="7"/>
  <c r="E21" i="7"/>
  <c r="E46" i="7" s="1"/>
  <c r="F2" i="7"/>
  <c r="G2" i="7" s="1"/>
  <c r="H2" i="7" s="1"/>
  <c r="I2" i="7" s="1"/>
  <c r="F46" i="6"/>
  <c r="G44" i="6"/>
  <c r="E24" i="2" s="1"/>
  <c r="F44" i="6"/>
  <c r="E44" i="6"/>
  <c r="I26" i="6"/>
  <c r="I44" i="6" s="1"/>
  <c r="G24" i="2" s="1"/>
  <c r="H26" i="6"/>
  <c r="H44" i="6" s="1"/>
  <c r="F24" i="2" s="1"/>
  <c r="G26" i="6"/>
  <c r="F21" i="6"/>
  <c r="E21" i="6"/>
  <c r="E46" i="6" s="1"/>
  <c r="I9" i="6"/>
  <c r="H9" i="6"/>
  <c r="G9" i="6"/>
  <c r="I8" i="6"/>
  <c r="I21" i="6" s="1"/>
  <c r="H8" i="6"/>
  <c r="H21" i="6" s="1"/>
  <c r="G8" i="6"/>
  <c r="G21" i="6" s="1"/>
  <c r="F2" i="6"/>
  <c r="G2" i="6" s="1"/>
  <c r="H2" i="6" s="1"/>
  <c r="I2" i="6" s="1"/>
  <c r="I42" i="5"/>
  <c r="G57" i="2" s="1"/>
  <c r="H42" i="5"/>
  <c r="F57" i="2" s="1"/>
  <c r="G42" i="5"/>
  <c r="E57" i="2" s="1"/>
  <c r="F42" i="5"/>
  <c r="E42" i="5"/>
  <c r="E44" i="5" s="1"/>
  <c r="I19" i="5"/>
  <c r="G56" i="2" s="1"/>
  <c r="H19" i="5"/>
  <c r="G19" i="5"/>
  <c r="F19" i="5"/>
  <c r="F44" i="5" s="1"/>
  <c r="E19" i="5"/>
  <c r="F2" i="5"/>
  <c r="G2" i="5" s="1"/>
  <c r="H2" i="5" s="1"/>
  <c r="I2" i="5" s="1"/>
  <c r="I44" i="4"/>
  <c r="I46" i="4" s="1"/>
  <c r="H44" i="4"/>
  <c r="F16" i="2" s="1"/>
  <c r="G44" i="4"/>
  <c r="E16" i="2" s="1"/>
  <c r="F44" i="4"/>
  <c r="F46" i="4" s="1"/>
  <c r="E44" i="4"/>
  <c r="I21" i="4"/>
  <c r="H21" i="4"/>
  <c r="F15" i="2" s="1"/>
  <c r="G21" i="4"/>
  <c r="F21" i="4"/>
  <c r="E21" i="4"/>
  <c r="H2" i="4"/>
  <c r="I2" i="4" s="1"/>
  <c r="G2" i="4"/>
  <c r="F2" i="4"/>
  <c r="I39" i="3"/>
  <c r="H39" i="3"/>
  <c r="F8" i="2" s="1"/>
  <c r="G39" i="3"/>
  <c r="E8" i="2" s="1"/>
  <c r="F39" i="3"/>
  <c r="E39" i="3"/>
  <c r="I18" i="3"/>
  <c r="G7" i="2" s="1"/>
  <c r="H18" i="3"/>
  <c r="G18" i="3"/>
  <c r="E7" i="2" s="1"/>
  <c r="F18" i="3"/>
  <c r="F41" i="3" s="1"/>
  <c r="E18" i="3"/>
  <c r="F2" i="3"/>
  <c r="G2" i="3" s="1"/>
  <c r="H2" i="3" s="1"/>
  <c r="I2" i="3" s="1"/>
  <c r="I67" i="2"/>
  <c r="H67" i="2"/>
  <c r="I59" i="2"/>
  <c r="H59" i="2"/>
  <c r="I51" i="2"/>
  <c r="H51" i="2"/>
  <c r="G49" i="2"/>
  <c r="F49" i="2"/>
  <c r="E49" i="2"/>
  <c r="I43" i="2"/>
  <c r="H43" i="2"/>
  <c r="G41" i="2"/>
  <c r="E41" i="2"/>
  <c r="G40" i="2"/>
  <c r="G43" i="2" s="1"/>
  <c r="I34" i="2"/>
  <c r="H34" i="2"/>
  <c r="G32" i="2"/>
  <c r="F32" i="2"/>
  <c r="G31" i="2"/>
  <c r="G34" i="2" s="1"/>
  <c r="I26" i="2"/>
  <c r="H26" i="2"/>
  <c r="I18" i="2"/>
  <c r="H18" i="2"/>
  <c r="G15" i="2"/>
  <c r="I10" i="2"/>
  <c r="H10" i="2"/>
  <c r="E46" i="4" l="1"/>
  <c r="G16" i="2"/>
  <c r="G18" i="2"/>
  <c r="H41" i="3"/>
  <c r="E41" i="3"/>
  <c r="K49" i="2"/>
  <c r="H46" i="8"/>
  <c r="K41" i="2"/>
  <c r="K32" i="2"/>
  <c r="F34" i="2"/>
  <c r="K24" i="2"/>
  <c r="K16" i="2"/>
  <c r="F18" i="2"/>
  <c r="G46" i="4"/>
  <c r="G44" i="5"/>
  <c r="H44" i="5"/>
  <c r="G59" i="2"/>
  <c r="K57" i="2"/>
  <c r="I44" i="5"/>
  <c r="F40" i="2"/>
  <c r="F43" i="2" s="1"/>
  <c r="E34" i="2"/>
  <c r="K31" i="2"/>
  <c r="K34" i="2" s="1"/>
  <c r="H46" i="7"/>
  <c r="G46" i="7"/>
  <c r="F56" i="2"/>
  <c r="F59" i="2" s="1"/>
  <c r="E15" i="2"/>
  <c r="H46" i="4"/>
  <c r="I41" i="3"/>
  <c r="G8" i="2"/>
  <c r="K8" i="2" s="1"/>
  <c r="F7" i="2"/>
  <c r="K7" i="2" s="1"/>
  <c r="G41" i="3"/>
  <c r="G46" i="6"/>
  <c r="E23" i="2"/>
  <c r="H46" i="6"/>
  <c r="F23" i="2"/>
  <c r="F26" i="2" s="1"/>
  <c r="G49" i="9"/>
  <c r="E48" i="2"/>
  <c r="H49" i="9"/>
  <c r="F48" i="2"/>
  <c r="F51" i="2" s="1"/>
  <c r="I49" i="9"/>
  <c r="G48" i="2"/>
  <c r="G51" i="2" s="1"/>
  <c r="F65" i="2"/>
  <c r="G23" i="2"/>
  <c r="G26" i="2" s="1"/>
  <c r="I46" i="6"/>
  <c r="E65" i="2"/>
  <c r="E67" i="2" s="1"/>
  <c r="E10" i="2"/>
  <c r="E40" i="2"/>
  <c r="K10" i="2" l="1"/>
  <c r="K56" i="2"/>
  <c r="K59" i="2" s="1"/>
  <c r="E59" i="2"/>
  <c r="E18" i="2"/>
  <c r="K15" i="2"/>
  <c r="K18" i="2" s="1"/>
  <c r="G65" i="2"/>
  <c r="K65" i="2" s="1"/>
  <c r="G10" i="2"/>
  <c r="F10" i="2"/>
  <c r="K48" i="2"/>
  <c r="K51" i="2" s="1"/>
  <c r="E51" i="2"/>
  <c r="G64" i="2"/>
  <c r="K23" i="2"/>
  <c r="K26" i="2" s="1"/>
  <c r="E26" i="2"/>
  <c r="K40" i="2"/>
  <c r="K43" i="2" s="1"/>
  <c r="E43" i="2"/>
  <c r="F64" i="2"/>
  <c r="F67" i="2" s="1"/>
  <c r="G67" i="2" l="1"/>
  <c r="K64" i="2"/>
  <c r="K67" i="2" s="1"/>
</calcChain>
</file>

<file path=xl/sharedStrings.xml><?xml version="1.0" encoding="utf-8"?>
<sst xmlns="http://schemas.openxmlformats.org/spreadsheetml/2006/main" count="258" uniqueCount="74">
  <si>
    <t>Business plan</t>
  </si>
  <si>
    <t>Valutazione degli Asset dell'Eco-Sistema</t>
  </si>
  <si>
    <t xml:space="preserve">                                                                                                                                                                              La cooperazione al cuore del Mediterraneo</t>
  </si>
  <si>
    <t>Sintesi Asset</t>
  </si>
  <si>
    <t xml:space="preserve"> - Bottega Ecosistema</t>
  </si>
  <si>
    <t>Totale</t>
  </si>
  <si>
    <t>Ricavi</t>
  </si>
  <si>
    <t>Costi</t>
  </si>
  <si>
    <t>Flusso di Cassa Netto</t>
  </si>
  <si>
    <t xml:space="preserve"> - Noleggio e-Byke</t>
  </si>
  <si>
    <t xml:space="preserve"> - Rete Toscana</t>
  </si>
  <si>
    <t xml:space="preserve"> - Siti turistici</t>
  </si>
  <si>
    <t>Entrate</t>
  </si>
  <si>
    <t>Uscite</t>
  </si>
  <si>
    <t xml:space="preserve"> - Ex Vivaio</t>
  </si>
  <si>
    <t xml:space="preserve"> - Distribuzione carburante</t>
  </si>
  <si>
    <t xml:space="preserve"> - Costo della sede operativa</t>
  </si>
  <si>
    <t xml:space="preserve"> - Totale Cooperativa</t>
  </si>
  <si>
    <t>1. Bottega Ecosistema</t>
  </si>
  <si>
    <t>5 mesi</t>
  </si>
  <si>
    <t>12 mesi</t>
  </si>
  <si>
    <t>1. Ricavi</t>
  </si>
  <si>
    <t>Vendita prodotti</t>
  </si>
  <si>
    <t>Altri ricavi</t>
  </si>
  <si>
    <t>Xxxxxxxxxx</t>
  </si>
  <si>
    <t>2 Contributi pubblici</t>
  </si>
  <si>
    <t>3 Valorizzazione esternalità</t>
  </si>
  <si>
    <t>Totale Ricavi</t>
  </si>
  <si>
    <t>2. Costi operativi</t>
  </si>
  <si>
    <t>Acquisti caratteristici</t>
  </si>
  <si>
    <t>Confezionamento</t>
  </si>
  <si>
    <t>Costi del lavoro</t>
  </si>
  <si>
    <t>Affitti</t>
  </si>
  <si>
    <t>Utenze</t>
  </si>
  <si>
    <t>Spese commerciali e di promozione</t>
  </si>
  <si>
    <t>Ammortamenti</t>
  </si>
  <si>
    <t>3. Costi fissi di struttura</t>
  </si>
  <si>
    <t>Totale Costi</t>
  </si>
  <si>
    <t>Risultato Netto</t>
  </si>
  <si>
    <t>2. Noleggio E-Byke</t>
  </si>
  <si>
    <t>Noleggio biciclette</t>
  </si>
  <si>
    <t>Manutenzioni</t>
  </si>
  <si>
    <t>3. Sede operativa</t>
  </si>
  <si>
    <t>Affitto sede</t>
  </si>
  <si>
    <t>Utenze sede</t>
  </si>
  <si>
    <t>Costo del Personale</t>
  </si>
  <si>
    <t>Oneri diversi di gestione</t>
  </si>
  <si>
    <t>4. Rete Toscana</t>
  </si>
  <si>
    <t>Valore del Progetto</t>
  </si>
  <si>
    <t>Ricavi da intermediazione</t>
  </si>
  <si>
    <t>Ricavi da consulenza</t>
  </si>
  <si>
    <t>Costi tecnici</t>
  </si>
  <si>
    <t>5. Siti turistici</t>
  </si>
  <si>
    <t>Eventi</t>
  </si>
  <si>
    <t>Affitti di attività private</t>
  </si>
  <si>
    <t>Biglietteria</t>
  </si>
  <si>
    <t>Contributo di gestione</t>
  </si>
  <si>
    <t>Pulizie e Manutenzioni</t>
  </si>
  <si>
    <t>Costi del lavoro (manager gestionale)</t>
  </si>
  <si>
    <t>Spese commerciali e di marketing</t>
  </si>
  <si>
    <t>6. Ex vivaio</t>
  </si>
  <si>
    <t>7 mesi</t>
  </si>
  <si>
    <t>Ingressi Piscina</t>
  </si>
  <si>
    <t>Bar/Ristorante</t>
  </si>
  <si>
    <t>Area Camper</t>
  </si>
  <si>
    <t>7. Distributore carburante</t>
  </si>
  <si>
    <t>Carburante venduto</t>
  </si>
  <si>
    <t>Ricavi affitti garage</t>
  </si>
  <si>
    <t>Costi tecnici di avvio e gestione</t>
  </si>
  <si>
    <t>Altri oneri diretti di gestione</t>
  </si>
  <si>
    <t> Bando in uscita a settembre per rimborso 80% spese di marketing</t>
  </si>
  <si>
    <t>POR FESR TOSCANA 2014 – 2020, AZIONE 3.1.1 sub a4</t>
  </si>
  <si>
    <t>Bando in uscita a settembre per rimborso 80% spese di marketing</t>
  </si>
  <si>
    <t>Cooperativa di Comunità 
Ecosistema Comunale Castell’Azzara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</si>
</sst>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_-* #,##0.00_-;\-* #,##0.00_-;_-* &quot;-&quot;??_-;_-@"/>
    <numFmt numFmtId="166" formatCode="_-* #,##0_-;\-* #,##0_-;_-* &quot;-&quot;??_-;_-@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24"/>
      <color rgb="FF002060"/>
      <name val="Open Sans"/>
    </font>
    <font>
      <b/>
      <i/>
      <sz val="16"/>
      <color rgb="FF002060"/>
      <name val="Open Sans"/>
    </font>
    <font>
      <sz val="11"/>
      <color theme="1"/>
      <name val="Open Sans"/>
    </font>
    <font>
      <b/>
      <sz val="8"/>
      <color rgb="FF4472C4"/>
      <name val="Open Sans"/>
    </font>
    <font>
      <sz val="11"/>
      <color rgb="FF002060"/>
      <name val="Calibri"/>
      <family val="2"/>
    </font>
    <font>
      <b/>
      <sz val="16"/>
      <color rgb="FF002060"/>
      <name val="Calibri"/>
      <family val="2"/>
    </font>
    <font>
      <b/>
      <sz val="12"/>
      <color rgb="FF002060"/>
      <name val="Calibri"/>
      <family val="2"/>
    </font>
    <font>
      <b/>
      <sz val="14"/>
      <color rgb="FF002060"/>
      <name val="Calibri"/>
      <family val="2"/>
    </font>
    <font>
      <b/>
      <sz val="11"/>
      <color rgb="FF002060"/>
      <name val="Calibri"/>
      <family val="2"/>
    </font>
    <font>
      <sz val="9"/>
      <color rgb="FF002060"/>
      <name val="Calibri"/>
      <family val="2"/>
    </font>
    <font>
      <sz val="10"/>
      <color rgb="FF002060"/>
      <name val="Calibri"/>
      <family val="2"/>
    </font>
    <font>
      <sz val="11"/>
      <color rgb="FF003366"/>
      <name val="Calibri"/>
      <family val="2"/>
      <scheme val="minor"/>
    </font>
    <font>
      <sz val="10"/>
      <color rgb="FF00336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10" fillId="0" borderId="2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166" fontId="11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left" vertical="center"/>
    </xf>
    <xf numFmtId="165" fontId="12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0" fontId="0" fillId="0" borderId="3" xfId="0" applyFont="1" applyBorder="1" applyAlignment="1"/>
    <xf numFmtId="0" fontId="1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 applyAlignment="1">
      <alignment horizontal="right"/>
    </xf>
    <xf numFmtId="166" fontId="6" fillId="0" borderId="3" xfId="0" applyNumberFormat="1" applyFont="1" applyFill="1" applyBorder="1" applyAlignment="1">
      <alignment vertical="center"/>
    </xf>
    <xf numFmtId="165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0" fontId="13" fillId="0" borderId="0" xfId="0" applyFont="1" applyFill="1" applyAlignment="1"/>
    <xf numFmtId="0" fontId="0" fillId="0" borderId="0" xfId="0" applyFont="1" applyFill="1" applyAlignment="1"/>
    <xf numFmtId="0" fontId="14" fillId="0" borderId="0" xfId="0" applyFont="1" applyFill="1" applyAlignment="1">
      <alignment horizontal="left"/>
    </xf>
    <xf numFmtId="165" fontId="1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wrapText="1"/>
    </xf>
    <xf numFmtId="165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vertical="center"/>
    </xf>
    <xf numFmtId="165" fontId="10" fillId="0" borderId="0" xfId="0" applyNumberFormat="1" applyFont="1" applyFill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25</xdr:row>
      <xdr:rowOff>66675</xdr:rowOff>
    </xdr:from>
    <xdr:ext cx="3067050" cy="381000"/>
    <xdr:pic>
      <xdr:nvPicPr>
        <xdr:cNvPr id="2" name="image3.png" title="Immagi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3</xdr:row>
      <xdr:rowOff>19050</xdr:rowOff>
    </xdr:from>
    <xdr:ext cx="4314825" cy="1238250"/>
    <xdr:pic>
      <xdr:nvPicPr>
        <xdr:cNvPr id="3" name="image1.png" title="Immagi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152400</xdr:colOff>
      <xdr:row>0</xdr:row>
      <xdr:rowOff>95250</xdr:rowOff>
    </xdr:from>
    <xdr:ext cx="628650" cy="4000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showGridLines="0" tabSelected="1" workbookViewId="0">
      <selection activeCell="D17" sqref="D17"/>
    </sheetView>
  </sheetViews>
  <sheetFormatPr baseColWidth="10" defaultColWidth="14.5" defaultRowHeight="15" customHeight="1" x14ac:dyDescent="0.2"/>
  <cols>
    <col min="1" max="1" width="8.6640625" style="24" customWidth="1"/>
    <col min="2" max="3" width="4.6640625" style="24" customWidth="1"/>
    <col min="4" max="4" width="84.6640625" style="24" customWidth="1"/>
    <col min="5" max="5" width="4.6640625" style="24" customWidth="1"/>
    <col min="6" max="27" width="8.6640625" style="24" customWidth="1"/>
    <col min="28" max="16384" width="14.5" style="24"/>
  </cols>
  <sheetData>
    <row r="1" spans="2:6" ht="14.25" customHeight="1" x14ac:dyDescent="0.2"/>
    <row r="2" spans="2:6" ht="14.25" customHeight="1" x14ac:dyDescent="0.2"/>
    <row r="3" spans="2:6" ht="14.25" customHeight="1" x14ac:dyDescent="0.2">
      <c r="B3" s="25"/>
      <c r="C3" s="25"/>
      <c r="D3" s="25"/>
      <c r="E3" s="25"/>
      <c r="F3" s="25"/>
    </row>
    <row r="4" spans="2:6" ht="14.25" customHeight="1" x14ac:dyDescent="0.2">
      <c r="B4" s="25"/>
      <c r="F4" s="25"/>
    </row>
    <row r="5" spans="2:6" ht="14.25" customHeight="1" x14ac:dyDescent="0.2">
      <c r="B5" s="25"/>
      <c r="F5" s="25"/>
    </row>
    <row r="6" spans="2:6" ht="14.25" customHeight="1" x14ac:dyDescent="0.2">
      <c r="B6" s="25"/>
      <c r="F6" s="25"/>
    </row>
    <row r="7" spans="2:6" ht="14.25" customHeight="1" x14ac:dyDescent="0.2">
      <c r="B7" s="25"/>
      <c r="F7" s="25"/>
    </row>
    <row r="8" spans="2:6" ht="14.25" customHeight="1" x14ac:dyDescent="0.2">
      <c r="B8" s="25"/>
      <c r="F8" s="25"/>
    </row>
    <row r="9" spans="2:6" ht="14.25" customHeight="1" x14ac:dyDescent="0.2">
      <c r="B9" s="25"/>
      <c r="F9" s="25"/>
    </row>
    <row r="10" spans="2:6" ht="14.25" customHeight="1" x14ac:dyDescent="0.2">
      <c r="B10" s="25"/>
      <c r="F10" s="25"/>
    </row>
    <row r="11" spans="2:6" ht="14.25" customHeight="1" x14ac:dyDescent="0.2">
      <c r="B11" s="25"/>
      <c r="F11" s="25"/>
    </row>
    <row r="12" spans="2:6" ht="14.25" customHeight="1" x14ac:dyDescent="0.2">
      <c r="B12" s="25"/>
      <c r="F12" s="25"/>
    </row>
    <row r="13" spans="2:6" ht="14.25" customHeight="1" x14ac:dyDescent="0.2">
      <c r="B13" s="25"/>
      <c r="F13" s="25"/>
    </row>
    <row r="14" spans="2:6" ht="14.25" customHeight="1" x14ac:dyDescent="0.2">
      <c r="B14" s="25"/>
      <c r="F14" s="25"/>
    </row>
    <row r="15" spans="2:6" ht="14.25" customHeight="1" x14ac:dyDescent="0.2">
      <c r="B15" s="25"/>
      <c r="F15" s="25"/>
    </row>
    <row r="16" spans="2:6" ht="71" customHeight="1" x14ac:dyDescent="0.4">
      <c r="B16" s="25"/>
      <c r="D16" s="37" t="s">
        <v>73</v>
      </c>
      <c r="F16" s="25"/>
    </row>
    <row r="17" spans="1:6" ht="14.25" customHeight="1" x14ac:dyDescent="0.2">
      <c r="B17" s="25"/>
      <c r="F17" s="25"/>
    </row>
    <row r="18" spans="1:6" ht="37" customHeight="1" x14ac:dyDescent="0.3">
      <c r="B18" s="25"/>
      <c r="D18" s="26" t="s">
        <v>0</v>
      </c>
      <c r="F18" s="27"/>
    </row>
    <row r="19" spans="1:6" ht="29" customHeight="1" x14ac:dyDescent="0.3">
      <c r="B19" s="25"/>
      <c r="D19" s="26" t="s">
        <v>1</v>
      </c>
      <c r="F19" s="25"/>
    </row>
    <row r="20" spans="1:6" ht="22" customHeight="1" x14ac:dyDescent="0.2">
      <c r="B20" s="25"/>
      <c r="F20" s="25"/>
    </row>
    <row r="21" spans="1:6" ht="14.25" customHeight="1" x14ac:dyDescent="0.2">
      <c r="B21" s="25"/>
      <c r="F21" s="25"/>
    </row>
    <row r="22" spans="1:6" ht="14.25" customHeight="1" x14ac:dyDescent="0.2">
      <c r="B22" s="25"/>
      <c r="F22" s="25"/>
    </row>
    <row r="23" spans="1:6" ht="14.25" customHeight="1" x14ac:dyDescent="0.2">
      <c r="B23" s="25"/>
      <c r="F23" s="25"/>
    </row>
    <row r="24" spans="1:6" ht="14.25" customHeight="1" x14ac:dyDescent="0.2">
      <c r="B24" s="25"/>
      <c r="F24" s="25"/>
    </row>
    <row r="25" spans="1:6" ht="14.25" customHeight="1" x14ac:dyDescent="0.2">
      <c r="B25" s="25"/>
      <c r="F25" s="25"/>
    </row>
    <row r="26" spans="1:6" ht="14.25" customHeight="1" x14ac:dyDescent="0.2">
      <c r="B26" s="25"/>
      <c r="F26" s="25"/>
    </row>
    <row r="27" spans="1:6" ht="14.25" customHeight="1" x14ac:dyDescent="0.2">
      <c r="A27" s="25"/>
      <c r="B27" s="25"/>
      <c r="D27" s="28" t="s">
        <v>2</v>
      </c>
      <c r="F27" s="25"/>
    </row>
    <row r="28" spans="1:6" ht="14.25" customHeight="1" x14ac:dyDescent="0.2">
      <c r="B28" s="25"/>
      <c r="C28" s="25"/>
      <c r="D28" s="25"/>
      <c r="E28" s="25"/>
      <c r="F28" s="25"/>
    </row>
    <row r="29" spans="1:6" ht="14.25" customHeight="1" x14ac:dyDescent="0.2"/>
    <row r="30" spans="1:6" ht="14.25" customHeight="1" x14ac:dyDescent="0.2"/>
    <row r="31" spans="1:6" ht="14.25" customHeight="1" x14ac:dyDescent="0.2"/>
    <row r="32" spans="1:6" ht="14.25" customHeight="1" x14ac:dyDescent="0.2"/>
    <row r="33" s="24" customFormat="1" ht="14.25" customHeight="1" x14ac:dyDescent="0.2"/>
    <row r="34" s="24" customFormat="1" ht="14.25" customHeight="1" x14ac:dyDescent="0.2"/>
    <row r="35" s="24" customFormat="1" ht="14.25" customHeight="1" x14ac:dyDescent="0.2"/>
    <row r="36" s="24" customFormat="1" ht="14.25" customHeight="1" x14ac:dyDescent="0.2"/>
    <row r="37" s="24" customFormat="1" ht="14.25" customHeight="1" x14ac:dyDescent="0.2"/>
    <row r="38" s="24" customFormat="1" ht="14.25" customHeight="1" x14ac:dyDescent="0.2"/>
    <row r="39" s="24" customFormat="1" ht="14.25" customHeight="1" x14ac:dyDescent="0.2"/>
    <row r="40" s="24" customFormat="1" ht="14.25" customHeight="1" x14ac:dyDescent="0.2"/>
    <row r="41" s="24" customFormat="1" ht="14.25" customHeight="1" x14ac:dyDescent="0.2"/>
    <row r="42" s="24" customFormat="1" ht="14.25" customHeight="1" x14ac:dyDescent="0.2"/>
    <row r="43" s="24" customFormat="1" ht="14.25" customHeight="1" x14ac:dyDescent="0.2"/>
    <row r="44" s="24" customFormat="1" ht="14.25" customHeight="1" x14ac:dyDescent="0.2"/>
    <row r="45" s="24" customFormat="1" ht="14.25" customHeight="1" x14ac:dyDescent="0.2"/>
    <row r="46" s="24" customFormat="1" ht="14.25" customHeight="1" x14ac:dyDescent="0.2"/>
    <row r="47" s="24" customFormat="1" ht="14.25" customHeight="1" x14ac:dyDescent="0.2"/>
    <row r="48" s="24" customFormat="1" ht="14.25" customHeight="1" x14ac:dyDescent="0.2"/>
    <row r="49" s="24" customFormat="1" ht="14.25" customHeight="1" x14ac:dyDescent="0.2"/>
    <row r="50" s="24" customFormat="1" ht="14.25" customHeight="1" x14ac:dyDescent="0.2"/>
    <row r="51" s="24" customFormat="1" ht="14.25" customHeight="1" x14ac:dyDescent="0.2"/>
    <row r="52" s="24" customFormat="1" ht="14.25" customHeight="1" x14ac:dyDescent="0.2"/>
    <row r="53" s="24" customFormat="1" ht="14.25" customHeight="1" x14ac:dyDescent="0.2"/>
    <row r="54" s="24" customFormat="1" ht="14.25" customHeight="1" x14ac:dyDescent="0.2"/>
    <row r="55" s="24" customFormat="1" ht="14.25" customHeight="1" x14ac:dyDescent="0.2"/>
    <row r="56" s="24" customFormat="1" ht="14.25" customHeight="1" x14ac:dyDescent="0.2"/>
    <row r="57" s="24" customFormat="1" ht="14.25" customHeight="1" x14ac:dyDescent="0.2"/>
    <row r="58" s="24" customFormat="1" ht="14.25" customHeight="1" x14ac:dyDescent="0.2"/>
    <row r="59" s="24" customFormat="1" ht="14.25" customHeight="1" x14ac:dyDescent="0.2"/>
    <row r="60" s="24" customFormat="1" ht="14.25" customHeight="1" x14ac:dyDescent="0.2"/>
    <row r="61" s="24" customFormat="1" ht="14.25" customHeight="1" x14ac:dyDescent="0.2"/>
    <row r="62" s="24" customFormat="1" ht="14.25" customHeight="1" x14ac:dyDescent="0.2"/>
    <row r="63" s="24" customFormat="1" ht="14.25" customHeight="1" x14ac:dyDescent="0.2"/>
    <row r="64" s="24" customFormat="1" ht="14.25" customHeight="1" x14ac:dyDescent="0.2"/>
    <row r="65" s="24" customFormat="1" ht="14.25" customHeight="1" x14ac:dyDescent="0.2"/>
    <row r="66" s="24" customFormat="1" ht="14.25" customHeight="1" x14ac:dyDescent="0.2"/>
    <row r="67" s="24" customFormat="1" ht="14.25" customHeight="1" x14ac:dyDescent="0.2"/>
    <row r="68" s="24" customFormat="1" ht="14.25" customHeight="1" x14ac:dyDescent="0.2"/>
    <row r="69" s="24" customFormat="1" ht="14.25" customHeight="1" x14ac:dyDescent="0.2"/>
    <row r="70" s="24" customFormat="1" ht="14.25" customHeight="1" x14ac:dyDescent="0.2"/>
    <row r="71" s="24" customFormat="1" ht="14.25" customHeight="1" x14ac:dyDescent="0.2"/>
    <row r="72" s="24" customFormat="1" ht="14.25" customHeight="1" x14ac:dyDescent="0.2"/>
    <row r="73" s="24" customFormat="1" ht="14.25" customHeight="1" x14ac:dyDescent="0.2"/>
    <row r="74" s="24" customFormat="1" ht="14.25" customHeight="1" x14ac:dyDescent="0.2"/>
    <row r="75" s="24" customFormat="1" ht="14.25" customHeight="1" x14ac:dyDescent="0.2"/>
    <row r="76" s="24" customFormat="1" ht="14.25" customHeight="1" x14ac:dyDescent="0.2"/>
    <row r="77" s="24" customFormat="1" ht="14.25" customHeight="1" x14ac:dyDescent="0.2"/>
    <row r="78" s="24" customFormat="1" ht="14.25" customHeight="1" x14ac:dyDescent="0.2"/>
    <row r="79" s="24" customFormat="1" ht="14.25" customHeight="1" x14ac:dyDescent="0.2"/>
    <row r="80" s="24" customFormat="1" ht="14.25" customHeight="1" x14ac:dyDescent="0.2"/>
    <row r="81" s="24" customFormat="1" ht="14.25" customHeight="1" x14ac:dyDescent="0.2"/>
    <row r="82" s="24" customFormat="1" ht="14.25" customHeight="1" x14ac:dyDescent="0.2"/>
    <row r="83" s="24" customFormat="1" ht="14.25" customHeight="1" x14ac:dyDescent="0.2"/>
    <row r="84" s="24" customFormat="1" ht="14.25" customHeight="1" x14ac:dyDescent="0.2"/>
    <row r="85" s="24" customFormat="1" ht="14.25" customHeight="1" x14ac:dyDescent="0.2"/>
    <row r="86" s="24" customFormat="1" ht="14.25" customHeight="1" x14ac:dyDescent="0.2"/>
    <row r="87" s="24" customFormat="1" ht="14.25" customHeight="1" x14ac:dyDescent="0.2"/>
    <row r="88" s="24" customFormat="1" ht="14.25" customHeight="1" x14ac:dyDescent="0.2"/>
    <row r="89" s="24" customFormat="1" ht="14.25" customHeight="1" x14ac:dyDescent="0.2"/>
    <row r="90" s="24" customFormat="1" ht="14.25" customHeight="1" x14ac:dyDescent="0.2"/>
    <row r="91" s="24" customFormat="1" ht="14.25" customHeight="1" x14ac:dyDescent="0.2"/>
    <row r="92" s="24" customFormat="1" ht="14.25" customHeight="1" x14ac:dyDescent="0.2"/>
    <row r="93" s="24" customFormat="1" ht="14.25" customHeight="1" x14ac:dyDescent="0.2"/>
    <row r="94" s="24" customFormat="1" ht="14.25" customHeight="1" x14ac:dyDescent="0.2"/>
    <row r="95" s="24" customFormat="1" ht="14.25" customHeight="1" x14ac:dyDescent="0.2"/>
    <row r="96" s="24" customFormat="1" ht="14.25" customHeight="1" x14ac:dyDescent="0.2"/>
    <row r="97" s="24" customFormat="1" ht="14.25" customHeight="1" x14ac:dyDescent="0.2"/>
    <row r="98" s="24" customFormat="1" ht="14.25" customHeight="1" x14ac:dyDescent="0.2"/>
    <row r="99" s="24" customFormat="1" ht="14.25" customHeight="1" x14ac:dyDescent="0.2"/>
    <row r="100" s="24" customFormat="1" ht="14.25" customHeight="1" x14ac:dyDescent="0.2"/>
    <row r="101" s="24" customFormat="1" ht="14.25" customHeight="1" x14ac:dyDescent="0.2"/>
    <row r="102" s="24" customFormat="1" ht="14.25" customHeight="1" x14ac:dyDescent="0.2"/>
    <row r="103" s="24" customFormat="1" ht="14.25" customHeight="1" x14ac:dyDescent="0.2"/>
    <row r="104" s="24" customFormat="1" ht="14.25" customHeight="1" x14ac:dyDescent="0.2"/>
    <row r="105" s="24" customFormat="1" ht="14.25" customHeight="1" x14ac:dyDescent="0.2"/>
    <row r="106" s="24" customFormat="1" ht="14.25" customHeight="1" x14ac:dyDescent="0.2"/>
    <row r="107" s="24" customFormat="1" ht="14.25" customHeight="1" x14ac:dyDescent="0.2"/>
    <row r="108" s="24" customFormat="1" ht="14.25" customHeight="1" x14ac:dyDescent="0.2"/>
    <row r="109" s="24" customFormat="1" ht="14.25" customHeight="1" x14ac:dyDescent="0.2"/>
    <row r="110" s="24" customFormat="1" ht="14.25" customHeight="1" x14ac:dyDescent="0.2"/>
    <row r="111" s="24" customFormat="1" ht="14.25" customHeight="1" x14ac:dyDescent="0.2"/>
    <row r="112" s="24" customFormat="1" ht="14.25" customHeight="1" x14ac:dyDescent="0.2"/>
    <row r="113" s="24" customFormat="1" ht="14.25" customHeight="1" x14ac:dyDescent="0.2"/>
    <row r="114" s="24" customFormat="1" ht="14.25" customHeight="1" x14ac:dyDescent="0.2"/>
    <row r="115" s="24" customFormat="1" ht="14.25" customHeight="1" x14ac:dyDescent="0.2"/>
    <row r="116" s="24" customFormat="1" ht="14.25" customHeight="1" x14ac:dyDescent="0.2"/>
    <row r="117" s="24" customFormat="1" ht="14.25" customHeight="1" x14ac:dyDescent="0.2"/>
    <row r="118" s="24" customFormat="1" ht="14.25" customHeight="1" x14ac:dyDescent="0.2"/>
    <row r="119" s="24" customFormat="1" ht="14.25" customHeight="1" x14ac:dyDescent="0.2"/>
    <row r="120" s="24" customFormat="1" ht="14.25" customHeight="1" x14ac:dyDescent="0.2"/>
    <row r="121" s="24" customFormat="1" ht="14.25" customHeight="1" x14ac:dyDescent="0.2"/>
    <row r="122" s="24" customFormat="1" ht="14.25" customHeight="1" x14ac:dyDescent="0.2"/>
    <row r="123" s="24" customFormat="1" ht="14.25" customHeight="1" x14ac:dyDescent="0.2"/>
    <row r="124" s="24" customFormat="1" ht="14.25" customHeight="1" x14ac:dyDescent="0.2"/>
    <row r="125" s="24" customFormat="1" ht="14.25" customHeight="1" x14ac:dyDescent="0.2"/>
    <row r="126" s="24" customFormat="1" ht="14.25" customHeight="1" x14ac:dyDescent="0.2"/>
    <row r="127" s="24" customFormat="1" ht="14.25" customHeight="1" x14ac:dyDescent="0.2"/>
    <row r="128" s="24" customFormat="1" ht="14.25" customHeight="1" x14ac:dyDescent="0.2"/>
    <row r="129" s="24" customFormat="1" ht="14.25" customHeight="1" x14ac:dyDescent="0.2"/>
    <row r="130" s="24" customFormat="1" ht="14.25" customHeight="1" x14ac:dyDescent="0.2"/>
    <row r="131" s="24" customFormat="1" ht="14.25" customHeight="1" x14ac:dyDescent="0.2"/>
    <row r="132" s="24" customFormat="1" ht="14.25" customHeight="1" x14ac:dyDescent="0.2"/>
    <row r="133" s="24" customFormat="1" ht="14.25" customHeight="1" x14ac:dyDescent="0.2"/>
    <row r="134" s="24" customFormat="1" ht="14.25" customHeight="1" x14ac:dyDescent="0.2"/>
    <row r="135" s="24" customFormat="1" ht="14.25" customHeight="1" x14ac:dyDescent="0.2"/>
    <row r="136" s="24" customFormat="1" ht="14.25" customHeight="1" x14ac:dyDescent="0.2"/>
    <row r="137" s="24" customFormat="1" ht="14.25" customHeight="1" x14ac:dyDescent="0.2"/>
    <row r="138" s="24" customFormat="1" ht="14.25" customHeight="1" x14ac:dyDescent="0.2"/>
    <row r="139" s="24" customFormat="1" ht="14.25" customHeight="1" x14ac:dyDescent="0.2"/>
    <row r="140" s="24" customFormat="1" ht="14.25" customHeight="1" x14ac:dyDescent="0.2"/>
    <row r="141" s="24" customFormat="1" ht="14.25" customHeight="1" x14ac:dyDescent="0.2"/>
    <row r="142" s="24" customFormat="1" ht="14.25" customHeight="1" x14ac:dyDescent="0.2"/>
    <row r="143" s="24" customFormat="1" ht="14.25" customHeight="1" x14ac:dyDescent="0.2"/>
    <row r="144" s="24" customFormat="1" ht="14.25" customHeight="1" x14ac:dyDescent="0.2"/>
    <row r="145" s="24" customFormat="1" ht="14.25" customHeight="1" x14ac:dyDescent="0.2"/>
    <row r="146" s="24" customFormat="1" ht="14.25" customHeight="1" x14ac:dyDescent="0.2"/>
    <row r="147" s="24" customFormat="1" ht="14.25" customHeight="1" x14ac:dyDescent="0.2"/>
    <row r="148" s="24" customFormat="1" ht="14.25" customHeight="1" x14ac:dyDescent="0.2"/>
    <row r="149" s="24" customFormat="1" ht="14.25" customHeight="1" x14ac:dyDescent="0.2"/>
    <row r="150" s="24" customFormat="1" ht="14.25" customHeight="1" x14ac:dyDescent="0.2"/>
    <row r="151" s="24" customFormat="1" ht="14.25" customHeight="1" x14ac:dyDescent="0.2"/>
    <row r="152" s="24" customFormat="1" ht="14.25" customHeight="1" x14ac:dyDescent="0.2"/>
    <row r="153" s="24" customFormat="1" ht="14.25" customHeight="1" x14ac:dyDescent="0.2"/>
    <row r="154" s="24" customFormat="1" ht="14.25" customHeight="1" x14ac:dyDescent="0.2"/>
    <row r="155" s="24" customFormat="1" ht="14.25" customHeight="1" x14ac:dyDescent="0.2"/>
    <row r="156" s="24" customFormat="1" ht="14.25" customHeight="1" x14ac:dyDescent="0.2"/>
    <row r="157" s="24" customFormat="1" ht="14.25" customHeight="1" x14ac:dyDescent="0.2"/>
    <row r="158" s="24" customFormat="1" ht="14.25" customHeight="1" x14ac:dyDescent="0.2"/>
    <row r="159" s="24" customFormat="1" ht="14.25" customHeight="1" x14ac:dyDescent="0.2"/>
    <row r="160" s="24" customFormat="1" ht="14.25" customHeight="1" x14ac:dyDescent="0.2"/>
    <row r="161" s="24" customFormat="1" ht="14.25" customHeight="1" x14ac:dyDescent="0.2"/>
    <row r="162" s="24" customFormat="1" ht="14.25" customHeight="1" x14ac:dyDescent="0.2"/>
    <row r="163" s="24" customFormat="1" ht="14.25" customHeight="1" x14ac:dyDescent="0.2"/>
    <row r="164" s="24" customFormat="1" ht="14.25" customHeight="1" x14ac:dyDescent="0.2"/>
    <row r="165" s="24" customFormat="1" ht="14.25" customHeight="1" x14ac:dyDescent="0.2"/>
    <row r="166" s="24" customFormat="1" ht="14.25" customHeight="1" x14ac:dyDescent="0.2"/>
    <row r="167" s="24" customFormat="1" ht="14.25" customHeight="1" x14ac:dyDescent="0.2"/>
    <row r="168" s="24" customFormat="1" ht="14.25" customHeight="1" x14ac:dyDescent="0.2"/>
    <row r="169" s="24" customFormat="1" ht="14.25" customHeight="1" x14ac:dyDescent="0.2"/>
    <row r="170" s="24" customFormat="1" ht="14.25" customHeight="1" x14ac:dyDescent="0.2"/>
    <row r="171" s="24" customFormat="1" ht="14.25" customHeight="1" x14ac:dyDescent="0.2"/>
    <row r="172" s="24" customFormat="1" ht="14.25" customHeight="1" x14ac:dyDescent="0.2"/>
    <row r="173" s="24" customFormat="1" ht="14.25" customHeight="1" x14ac:dyDescent="0.2"/>
    <row r="174" s="24" customFormat="1" ht="14.25" customHeight="1" x14ac:dyDescent="0.2"/>
    <row r="175" s="24" customFormat="1" ht="14.25" customHeight="1" x14ac:dyDescent="0.2"/>
    <row r="176" s="24" customFormat="1" ht="14.25" customHeight="1" x14ac:dyDescent="0.2"/>
    <row r="177" s="24" customFormat="1" ht="14.25" customHeight="1" x14ac:dyDescent="0.2"/>
    <row r="178" s="24" customFormat="1" ht="14.25" customHeight="1" x14ac:dyDescent="0.2"/>
    <row r="179" s="24" customFormat="1" ht="14.25" customHeight="1" x14ac:dyDescent="0.2"/>
    <row r="180" s="24" customFormat="1" ht="14.25" customHeight="1" x14ac:dyDescent="0.2"/>
    <row r="181" s="24" customFormat="1" ht="14.25" customHeight="1" x14ac:dyDescent="0.2"/>
    <row r="182" s="24" customFormat="1" ht="14.25" customHeight="1" x14ac:dyDescent="0.2"/>
    <row r="183" s="24" customFormat="1" ht="14.25" customHeight="1" x14ac:dyDescent="0.2"/>
    <row r="184" s="24" customFormat="1" ht="14.25" customHeight="1" x14ac:dyDescent="0.2"/>
    <row r="185" s="24" customFormat="1" ht="14.25" customHeight="1" x14ac:dyDescent="0.2"/>
    <row r="186" s="24" customFormat="1" ht="14.25" customHeight="1" x14ac:dyDescent="0.2"/>
    <row r="187" s="24" customFormat="1" ht="14.25" customHeight="1" x14ac:dyDescent="0.2"/>
    <row r="188" s="24" customFormat="1" ht="14.25" customHeight="1" x14ac:dyDescent="0.2"/>
    <row r="189" s="24" customFormat="1" ht="14.25" customHeight="1" x14ac:dyDescent="0.2"/>
    <row r="190" s="24" customFormat="1" ht="14.25" customHeight="1" x14ac:dyDescent="0.2"/>
    <row r="191" s="24" customFormat="1" ht="14.25" customHeight="1" x14ac:dyDescent="0.2"/>
    <row r="192" s="24" customFormat="1" ht="14.25" customHeight="1" x14ac:dyDescent="0.2"/>
    <row r="193" s="24" customFormat="1" ht="14.25" customHeight="1" x14ac:dyDescent="0.2"/>
    <row r="194" s="24" customFormat="1" ht="14.25" customHeight="1" x14ac:dyDescent="0.2"/>
    <row r="195" s="24" customFormat="1" ht="14.25" customHeight="1" x14ac:dyDescent="0.2"/>
    <row r="196" s="24" customFormat="1" ht="14.25" customHeight="1" x14ac:dyDescent="0.2"/>
    <row r="197" s="24" customFormat="1" ht="14.25" customHeight="1" x14ac:dyDescent="0.2"/>
    <row r="198" s="24" customFormat="1" ht="14.25" customHeight="1" x14ac:dyDescent="0.2"/>
    <row r="199" s="24" customFormat="1" ht="14.25" customHeight="1" x14ac:dyDescent="0.2"/>
    <row r="200" s="24" customFormat="1" ht="14.25" customHeight="1" x14ac:dyDescent="0.2"/>
    <row r="201" s="24" customFormat="1" ht="14.25" customHeight="1" x14ac:dyDescent="0.2"/>
    <row r="202" s="24" customFormat="1" ht="14.25" customHeight="1" x14ac:dyDescent="0.2"/>
    <row r="203" s="24" customFormat="1" ht="14.25" customHeight="1" x14ac:dyDescent="0.2"/>
    <row r="204" s="24" customFormat="1" ht="14.25" customHeight="1" x14ac:dyDescent="0.2"/>
    <row r="205" s="24" customFormat="1" ht="14.25" customHeight="1" x14ac:dyDescent="0.2"/>
    <row r="206" s="24" customFormat="1" ht="14.25" customHeight="1" x14ac:dyDescent="0.2"/>
    <row r="207" s="24" customFormat="1" ht="14.25" customHeight="1" x14ac:dyDescent="0.2"/>
    <row r="208" s="24" customFormat="1" ht="14.25" customHeight="1" x14ac:dyDescent="0.2"/>
    <row r="209" s="24" customFormat="1" ht="14.25" customHeight="1" x14ac:dyDescent="0.2"/>
    <row r="210" s="24" customFormat="1" ht="14.25" customHeight="1" x14ac:dyDescent="0.2"/>
    <row r="211" s="24" customFormat="1" ht="14.25" customHeight="1" x14ac:dyDescent="0.2"/>
    <row r="212" s="24" customFormat="1" ht="14.25" customHeight="1" x14ac:dyDescent="0.2"/>
    <row r="213" s="24" customFormat="1" ht="14.25" customHeight="1" x14ac:dyDescent="0.2"/>
    <row r="214" s="24" customFormat="1" ht="14.25" customHeight="1" x14ac:dyDescent="0.2"/>
    <row r="215" s="24" customFormat="1" ht="14.25" customHeight="1" x14ac:dyDescent="0.2"/>
    <row r="216" s="24" customFormat="1" ht="14.25" customHeight="1" x14ac:dyDescent="0.2"/>
    <row r="217" s="24" customFormat="1" ht="14.25" customHeight="1" x14ac:dyDescent="0.2"/>
    <row r="218" s="24" customFormat="1" ht="14.25" customHeight="1" x14ac:dyDescent="0.2"/>
    <row r="219" s="24" customFormat="1" ht="14.25" customHeight="1" x14ac:dyDescent="0.2"/>
    <row r="220" s="24" customFormat="1" ht="14.25" customHeight="1" x14ac:dyDescent="0.2"/>
    <row r="221" s="24" customFormat="1" ht="14.25" customHeight="1" x14ac:dyDescent="0.2"/>
    <row r="222" s="24" customFormat="1" ht="14.25" customHeight="1" x14ac:dyDescent="0.2"/>
    <row r="223" s="24" customFormat="1" ht="14.25" customHeight="1" x14ac:dyDescent="0.2"/>
    <row r="224" s="24" customFormat="1" ht="14.25" customHeight="1" x14ac:dyDescent="0.2"/>
    <row r="225" s="24" customFormat="1" ht="14.25" customHeight="1" x14ac:dyDescent="0.2"/>
    <row r="226" s="24" customFormat="1" ht="14.25" customHeight="1" x14ac:dyDescent="0.2"/>
    <row r="227" s="24" customFormat="1" ht="14.25" customHeight="1" x14ac:dyDescent="0.2"/>
    <row r="228" s="24" customFormat="1" ht="14.25" customHeight="1" x14ac:dyDescent="0.2"/>
    <row r="229" s="24" customFormat="1" ht="14.25" customHeight="1" x14ac:dyDescent="0.2"/>
    <row r="230" s="24" customFormat="1" ht="14.25" customHeight="1" x14ac:dyDescent="0.2"/>
    <row r="231" s="24" customFormat="1" ht="14.25" customHeight="1" x14ac:dyDescent="0.2"/>
    <row r="232" s="24" customFormat="1" ht="14.25" customHeight="1" x14ac:dyDescent="0.2"/>
    <row r="233" s="24" customFormat="1" ht="14.25" customHeight="1" x14ac:dyDescent="0.2"/>
    <row r="234" s="24" customFormat="1" ht="14.25" customHeight="1" x14ac:dyDescent="0.2"/>
    <row r="235" s="24" customFormat="1" ht="14.25" customHeight="1" x14ac:dyDescent="0.2"/>
    <row r="236" s="24" customFormat="1" ht="14.25" customHeight="1" x14ac:dyDescent="0.2"/>
    <row r="237" s="24" customFormat="1" ht="14.25" customHeight="1" x14ac:dyDescent="0.2"/>
    <row r="238" s="24" customFormat="1" ht="14.25" customHeight="1" x14ac:dyDescent="0.2"/>
    <row r="239" s="24" customFormat="1" ht="14.25" customHeight="1" x14ac:dyDescent="0.2"/>
    <row r="240" s="24" customFormat="1" ht="14.25" customHeight="1" x14ac:dyDescent="0.2"/>
    <row r="241" s="24" customFormat="1" ht="14.25" customHeight="1" x14ac:dyDescent="0.2"/>
    <row r="242" s="24" customFormat="1" ht="14.25" customHeight="1" x14ac:dyDescent="0.2"/>
    <row r="243" s="24" customFormat="1" ht="14.25" customHeight="1" x14ac:dyDescent="0.2"/>
    <row r="244" s="24" customFormat="1" ht="14.25" customHeight="1" x14ac:dyDescent="0.2"/>
    <row r="245" s="24" customFormat="1" ht="14.25" customHeight="1" x14ac:dyDescent="0.2"/>
    <row r="246" s="24" customFormat="1" ht="14.25" customHeight="1" x14ac:dyDescent="0.2"/>
    <row r="247" s="24" customFormat="1" ht="14.25" customHeight="1" x14ac:dyDescent="0.2"/>
    <row r="248" s="24" customFormat="1" ht="14.25" customHeight="1" x14ac:dyDescent="0.2"/>
    <row r="249" s="24" customFormat="1" ht="14.25" customHeight="1" x14ac:dyDescent="0.2"/>
    <row r="250" s="24" customFormat="1" ht="14.25" customHeight="1" x14ac:dyDescent="0.2"/>
    <row r="251" s="24" customFormat="1" ht="14.25" customHeight="1" x14ac:dyDescent="0.2"/>
    <row r="252" s="24" customFormat="1" ht="14.25" customHeight="1" x14ac:dyDescent="0.2"/>
    <row r="253" s="24" customFormat="1" ht="14.25" customHeight="1" x14ac:dyDescent="0.2"/>
    <row r="254" s="24" customFormat="1" ht="14.25" customHeight="1" x14ac:dyDescent="0.2"/>
    <row r="255" s="24" customFormat="1" ht="14.25" customHeight="1" x14ac:dyDescent="0.2"/>
    <row r="256" s="24" customFormat="1" ht="14.25" customHeight="1" x14ac:dyDescent="0.2"/>
    <row r="257" s="24" customFormat="1" ht="14.25" customHeight="1" x14ac:dyDescent="0.2"/>
    <row r="258" s="24" customFormat="1" ht="14.25" customHeight="1" x14ac:dyDescent="0.2"/>
    <row r="259" s="24" customFormat="1" ht="14.25" customHeight="1" x14ac:dyDescent="0.2"/>
    <row r="260" s="24" customFormat="1" ht="14.25" customHeight="1" x14ac:dyDescent="0.2"/>
    <row r="261" s="24" customFormat="1" ht="14.25" customHeight="1" x14ac:dyDescent="0.2"/>
    <row r="262" s="24" customFormat="1" ht="14.25" customHeight="1" x14ac:dyDescent="0.2"/>
    <row r="263" s="24" customFormat="1" ht="14.25" customHeight="1" x14ac:dyDescent="0.2"/>
    <row r="264" s="24" customFormat="1" ht="14.25" customHeight="1" x14ac:dyDescent="0.2"/>
    <row r="265" s="24" customFormat="1" ht="14.25" customHeight="1" x14ac:dyDescent="0.2"/>
    <row r="266" s="24" customFormat="1" ht="14.25" customHeight="1" x14ac:dyDescent="0.2"/>
    <row r="267" s="24" customFormat="1" ht="14.25" customHeight="1" x14ac:dyDescent="0.2"/>
    <row r="268" s="24" customFormat="1" ht="14.25" customHeight="1" x14ac:dyDescent="0.2"/>
    <row r="269" s="24" customFormat="1" ht="14.25" customHeight="1" x14ac:dyDescent="0.2"/>
    <row r="270" s="24" customFormat="1" ht="14.25" customHeight="1" x14ac:dyDescent="0.2"/>
    <row r="271" s="24" customFormat="1" ht="14.25" customHeight="1" x14ac:dyDescent="0.2"/>
    <row r="272" s="24" customFormat="1" ht="14.25" customHeight="1" x14ac:dyDescent="0.2"/>
    <row r="273" s="24" customFormat="1" ht="14.25" customHeight="1" x14ac:dyDescent="0.2"/>
    <row r="274" s="24" customFormat="1" ht="14.25" customHeight="1" x14ac:dyDescent="0.2"/>
    <row r="275" s="24" customFormat="1" ht="14.25" customHeight="1" x14ac:dyDescent="0.2"/>
    <row r="276" s="24" customFormat="1" ht="14.25" customHeight="1" x14ac:dyDescent="0.2"/>
    <row r="277" s="24" customFormat="1" ht="14.25" customHeight="1" x14ac:dyDescent="0.2"/>
    <row r="278" s="24" customFormat="1" ht="14.25" customHeight="1" x14ac:dyDescent="0.2"/>
    <row r="279" s="24" customFormat="1" ht="14.25" customHeight="1" x14ac:dyDescent="0.2"/>
    <row r="280" s="24" customFormat="1" ht="14.25" customHeight="1" x14ac:dyDescent="0.2"/>
    <row r="281" s="24" customFormat="1" ht="14.25" customHeight="1" x14ac:dyDescent="0.2"/>
    <row r="282" s="24" customFormat="1" ht="14.25" customHeight="1" x14ac:dyDescent="0.2"/>
    <row r="283" s="24" customFormat="1" ht="14.25" customHeight="1" x14ac:dyDescent="0.2"/>
    <row r="284" s="24" customFormat="1" ht="14.25" customHeight="1" x14ac:dyDescent="0.2"/>
    <row r="285" s="24" customFormat="1" ht="14.25" customHeight="1" x14ac:dyDescent="0.2"/>
    <row r="286" s="24" customFormat="1" ht="14.25" customHeight="1" x14ac:dyDescent="0.2"/>
    <row r="287" s="24" customFormat="1" ht="14.25" customHeight="1" x14ac:dyDescent="0.2"/>
    <row r="288" s="24" customFormat="1" ht="14.25" customHeight="1" x14ac:dyDescent="0.2"/>
    <row r="289" s="24" customFormat="1" ht="14.25" customHeight="1" x14ac:dyDescent="0.2"/>
    <row r="290" s="24" customFormat="1" ht="14.25" customHeight="1" x14ac:dyDescent="0.2"/>
    <row r="291" s="24" customFormat="1" ht="14.25" customHeight="1" x14ac:dyDescent="0.2"/>
    <row r="292" s="24" customFormat="1" ht="14.25" customHeight="1" x14ac:dyDescent="0.2"/>
    <row r="293" s="24" customFormat="1" ht="14.25" customHeight="1" x14ac:dyDescent="0.2"/>
    <row r="294" s="24" customFormat="1" ht="14.25" customHeight="1" x14ac:dyDescent="0.2"/>
    <row r="295" s="24" customFormat="1" ht="14.25" customHeight="1" x14ac:dyDescent="0.2"/>
    <row r="296" s="24" customFormat="1" ht="14.25" customHeight="1" x14ac:dyDescent="0.2"/>
    <row r="297" s="24" customFormat="1" ht="14.25" customHeight="1" x14ac:dyDescent="0.2"/>
    <row r="298" s="24" customFormat="1" ht="14.25" customHeight="1" x14ac:dyDescent="0.2"/>
    <row r="299" s="24" customFormat="1" ht="14.25" customHeight="1" x14ac:dyDescent="0.2"/>
    <row r="300" s="24" customFormat="1" ht="14.25" customHeight="1" x14ac:dyDescent="0.2"/>
    <row r="301" s="24" customFormat="1" ht="14.25" customHeight="1" x14ac:dyDescent="0.2"/>
    <row r="302" s="24" customFormat="1" ht="14.25" customHeight="1" x14ac:dyDescent="0.2"/>
    <row r="303" s="24" customFormat="1" ht="14.25" customHeight="1" x14ac:dyDescent="0.2"/>
    <row r="304" s="24" customFormat="1" ht="14.25" customHeight="1" x14ac:dyDescent="0.2"/>
    <row r="305" s="24" customFormat="1" ht="14.25" customHeight="1" x14ac:dyDescent="0.2"/>
    <row r="306" s="24" customFormat="1" ht="14.25" customHeight="1" x14ac:dyDescent="0.2"/>
    <row r="307" s="24" customFormat="1" ht="14.25" customHeight="1" x14ac:dyDescent="0.2"/>
    <row r="308" s="24" customFormat="1" ht="14.25" customHeight="1" x14ac:dyDescent="0.2"/>
    <row r="309" s="24" customFormat="1" ht="14.25" customHeight="1" x14ac:dyDescent="0.2"/>
    <row r="310" s="24" customFormat="1" ht="14.25" customHeight="1" x14ac:dyDescent="0.2"/>
    <row r="311" s="24" customFormat="1" ht="14.25" customHeight="1" x14ac:dyDescent="0.2"/>
    <row r="312" s="24" customFormat="1" ht="14.25" customHeight="1" x14ac:dyDescent="0.2"/>
    <row r="313" s="24" customFormat="1" ht="14.25" customHeight="1" x14ac:dyDescent="0.2"/>
    <row r="314" s="24" customFormat="1" ht="14.25" customHeight="1" x14ac:dyDescent="0.2"/>
    <row r="315" s="24" customFormat="1" ht="14.25" customHeight="1" x14ac:dyDescent="0.2"/>
    <row r="316" s="24" customFormat="1" ht="14.25" customHeight="1" x14ac:dyDescent="0.2"/>
    <row r="317" s="24" customFormat="1" ht="14.25" customHeight="1" x14ac:dyDescent="0.2"/>
    <row r="318" s="24" customFormat="1" ht="14.25" customHeight="1" x14ac:dyDescent="0.2"/>
    <row r="319" s="24" customFormat="1" ht="14.25" customHeight="1" x14ac:dyDescent="0.2"/>
    <row r="320" s="24" customFormat="1" ht="14.25" customHeight="1" x14ac:dyDescent="0.2"/>
    <row r="321" s="24" customFormat="1" ht="14.25" customHeight="1" x14ac:dyDescent="0.2"/>
    <row r="322" s="24" customFormat="1" ht="14.25" customHeight="1" x14ac:dyDescent="0.2"/>
    <row r="323" s="24" customFormat="1" ht="14.25" customHeight="1" x14ac:dyDescent="0.2"/>
    <row r="324" s="24" customFormat="1" ht="14.25" customHeight="1" x14ac:dyDescent="0.2"/>
    <row r="325" s="24" customFormat="1" ht="14.25" customHeight="1" x14ac:dyDescent="0.2"/>
    <row r="326" s="24" customFormat="1" ht="14.25" customHeight="1" x14ac:dyDescent="0.2"/>
    <row r="327" s="24" customFormat="1" ht="14.25" customHeight="1" x14ac:dyDescent="0.2"/>
    <row r="328" s="24" customFormat="1" ht="14.25" customHeight="1" x14ac:dyDescent="0.2"/>
    <row r="329" s="24" customFormat="1" ht="14.25" customHeight="1" x14ac:dyDescent="0.2"/>
    <row r="330" s="24" customFormat="1" ht="14.25" customHeight="1" x14ac:dyDescent="0.2"/>
    <row r="331" s="24" customFormat="1" ht="14.25" customHeight="1" x14ac:dyDescent="0.2"/>
    <row r="332" s="24" customFormat="1" ht="14.25" customHeight="1" x14ac:dyDescent="0.2"/>
    <row r="333" s="24" customFormat="1" ht="14.25" customHeight="1" x14ac:dyDescent="0.2"/>
    <row r="334" s="24" customFormat="1" ht="14.25" customHeight="1" x14ac:dyDescent="0.2"/>
    <row r="335" s="24" customFormat="1" ht="14.25" customHeight="1" x14ac:dyDescent="0.2"/>
    <row r="336" s="24" customFormat="1" ht="14.25" customHeight="1" x14ac:dyDescent="0.2"/>
    <row r="337" s="24" customFormat="1" ht="14.25" customHeight="1" x14ac:dyDescent="0.2"/>
    <row r="338" s="24" customFormat="1" ht="14.25" customHeight="1" x14ac:dyDescent="0.2"/>
    <row r="339" s="24" customFormat="1" ht="14.25" customHeight="1" x14ac:dyDescent="0.2"/>
    <row r="340" s="24" customFormat="1" ht="14.25" customHeight="1" x14ac:dyDescent="0.2"/>
    <row r="341" s="24" customFormat="1" ht="14.25" customHeight="1" x14ac:dyDescent="0.2"/>
    <row r="342" s="24" customFormat="1" ht="14.25" customHeight="1" x14ac:dyDescent="0.2"/>
    <row r="343" s="24" customFormat="1" ht="14.25" customHeight="1" x14ac:dyDescent="0.2"/>
    <row r="344" s="24" customFormat="1" ht="14.25" customHeight="1" x14ac:dyDescent="0.2"/>
    <row r="345" s="24" customFormat="1" ht="14.25" customHeight="1" x14ac:dyDescent="0.2"/>
    <row r="346" s="24" customFormat="1" ht="14.25" customHeight="1" x14ac:dyDescent="0.2"/>
    <row r="347" s="24" customFormat="1" ht="14.25" customHeight="1" x14ac:dyDescent="0.2"/>
    <row r="348" s="24" customFormat="1" ht="14.25" customHeight="1" x14ac:dyDescent="0.2"/>
    <row r="349" s="24" customFormat="1" ht="14.25" customHeight="1" x14ac:dyDescent="0.2"/>
    <row r="350" s="24" customFormat="1" ht="14.25" customHeight="1" x14ac:dyDescent="0.2"/>
    <row r="351" s="24" customFormat="1" ht="14.25" customHeight="1" x14ac:dyDescent="0.2"/>
    <row r="352" s="24" customFormat="1" ht="14.25" customHeight="1" x14ac:dyDescent="0.2"/>
    <row r="353" s="24" customFormat="1" ht="14.25" customHeight="1" x14ac:dyDescent="0.2"/>
    <row r="354" s="24" customFormat="1" ht="14.25" customHeight="1" x14ac:dyDescent="0.2"/>
    <row r="355" s="24" customFormat="1" ht="14.25" customHeight="1" x14ac:dyDescent="0.2"/>
    <row r="356" s="24" customFormat="1" ht="14.25" customHeight="1" x14ac:dyDescent="0.2"/>
    <row r="357" s="24" customFormat="1" ht="14.25" customHeight="1" x14ac:dyDescent="0.2"/>
    <row r="358" s="24" customFormat="1" ht="14.25" customHeight="1" x14ac:dyDescent="0.2"/>
    <row r="359" s="24" customFormat="1" ht="14.25" customHeight="1" x14ac:dyDescent="0.2"/>
    <row r="360" s="24" customFormat="1" ht="14.25" customHeight="1" x14ac:dyDescent="0.2"/>
    <row r="361" s="24" customFormat="1" ht="14.25" customHeight="1" x14ac:dyDescent="0.2"/>
    <row r="362" s="24" customFormat="1" ht="14.25" customHeight="1" x14ac:dyDescent="0.2"/>
    <row r="363" s="24" customFormat="1" ht="14.25" customHeight="1" x14ac:dyDescent="0.2"/>
    <row r="364" s="24" customFormat="1" ht="14.25" customHeight="1" x14ac:dyDescent="0.2"/>
    <row r="365" s="24" customFormat="1" ht="14.25" customHeight="1" x14ac:dyDescent="0.2"/>
    <row r="366" s="24" customFormat="1" ht="14.25" customHeight="1" x14ac:dyDescent="0.2"/>
    <row r="367" s="24" customFormat="1" ht="14.25" customHeight="1" x14ac:dyDescent="0.2"/>
    <row r="368" s="24" customFormat="1" ht="14.25" customHeight="1" x14ac:dyDescent="0.2"/>
    <row r="369" s="24" customFormat="1" ht="14.25" customHeight="1" x14ac:dyDescent="0.2"/>
    <row r="370" s="24" customFormat="1" ht="14.25" customHeight="1" x14ac:dyDescent="0.2"/>
    <row r="371" s="24" customFormat="1" ht="14.25" customHeight="1" x14ac:dyDescent="0.2"/>
    <row r="372" s="24" customFormat="1" ht="14.25" customHeight="1" x14ac:dyDescent="0.2"/>
    <row r="373" s="24" customFormat="1" ht="14.25" customHeight="1" x14ac:dyDescent="0.2"/>
    <row r="374" s="24" customFormat="1" ht="14.25" customHeight="1" x14ac:dyDescent="0.2"/>
    <row r="375" s="24" customFormat="1" ht="14.25" customHeight="1" x14ac:dyDescent="0.2"/>
    <row r="376" s="24" customFormat="1" ht="14.25" customHeight="1" x14ac:dyDescent="0.2"/>
    <row r="377" s="24" customFormat="1" ht="14.25" customHeight="1" x14ac:dyDescent="0.2"/>
    <row r="378" s="24" customFormat="1" ht="14.25" customHeight="1" x14ac:dyDescent="0.2"/>
    <row r="379" s="24" customFormat="1" ht="14.25" customHeight="1" x14ac:dyDescent="0.2"/>
    <row r="380" s="24" customFormat="1" ht="14.25" customHeight="1" x14ac:dyDescent="0.2"/>
    <row r="381" s="24" customFormat="1" ht="14.25" customHeight="1" x14ac:dyDescent="0.2"/>
    <row r="382" s="24" customFormat="1" ht="14.25" customHeight="1" x14ac:dyDescent="0.2"/>
    <row r="383" s="24" customFormat="1" ht="14.25" customHeight="1" x14ac:dyDescent="0.2"/>
    <row r="384" s="24" customFormat="1" ht="14.25" customHeight="1" x14ac:dyDescent="0.2"/>
    <row r="385" s="24" customFormat="1" ht="14.25" customHeight="1" x14ac:dyDescent="0.2"/>
    <row r="386" s="24" customFormat="1" ht="14.25" customHeight="1" x14ac:dyDescent="0.2"/>
    <row r="387" s="24" customFormat="1" ht="14.25" customHeight="1" x14ac:dyDescent="0.2"/>
    <row r="388" s="24" customFormat="1" ht="14.25" customHeight="1" x14ac:dyDescent="0.2"/>
    <row r="389" s="24" customFormat="1" ht="14.25" customHeight="1" x14ac:dyDescent="0.2"/>
    <row r="390" s="24" customFormat="1" ht="14.25" customHeight="1" x14ac:dyDescent="0.2"/>
    <row r="391" s="24" customFormat="1" ht="14.25" customHeight="1" x14ac:dyDescent="0.2"/>
    <row r="392" s="24" customFormat="1" ht="14.25" customHeight="1" x14ac:dyDescent="0.2"/>
    <row r="393" s="24" customFormat="1" ht="14.25" customHeight="1" x14ac:dyDescent="0.2"/>
    <row r="394" s="24" customFormat="1" ht="14.25" customHeight="1" x14ac:dyDescent="0.2"/>
    <row r="395" s="24" customFormat="1" ht="14.25" customHeight="1" x14ac:dyDescent="0.2"/>
    <row r="396" s="24" customFormat="1" ht="14.25" customHeight="1" x14ac:dyDescent="0.2"/>
    <row r="397" s="24" customFormat="1" ht="14.25" customHeight="1" x14ac:dyDescent="0.2"/>
    <row r="398" s="24" customFormat="1" ht="14.25" customHeight="1" x14ac:dyDescent="0.2"/>
    <row r="399" s="24" customFormat="1" ht="14.25" customHeight="1" x14ac:dyDescent="0.2"/>
    <row r="400" s="24" customFormat="1" ht="14.25" customHeight="1" x14ac:dyDescent="0.2"/>
    <row r="401" s="24" customFormat="1" ht="14.25" customHeight="1" x14ac:dyDescent="0.2"/>
    <row r="402" s="24" customFormat="1" ht="14.25" customHeight="1" x14ac:dyDescent="0.2"/>
    <row r="403" s="24" customFormat="1" ht="14.25" customHeight="1" x14ac:dyDescent="0.2"/>
    <row r="404" s="24" customFormat="1" ht="14.25" customHeight="1" x14ac:dyDescent="0.2"/>
    <row r="405" s="24" customFormat="1" ht="14.25" customHeight="1" x14ac:dyDescent="0.2"/>
    <row r="406" s="24" customFormat="1" ht="14.25" customHeight="1" x14ac:dyDescent="0.2"/>
    <row r="407" s="24" customFormat="1" ht="14.25" customHeight="1" x14ac:dyDescent="0.2"/>
    <row r="408" s="24" customFormat="1" ht="14.25" customHeight="1" x14ac:dyDescent="0.2"/>
    <row r="409" s="24" customFormat="1" ht="14.25" customHeight="1" x14ac:dyDescent="0.2"/>
    <row r="410" s="24" customFormat="1" ht="14.25" customHeight="1" x14ac:dyDescent="0.2"/>
    <row r="411" s="24" customFormat="1" ht="14.25" customHeight="1" x14ac:dyDescent="0.2"/>
    <row r="412" s="24" customFormat="1" ht="14.25" customHeight="1" x14ac:dyDescent="0.2"/>
    <row r="413" s="24" customFormat="1" ht="14.25" customHeight="1" x14ac:dyDescent="0.2"/>
    <row r="414" s="24" customFormat="1" ht="14.25" customHeight="1" x14ac:dyDescent="0.2"/>
    <row r="415" s="24" customFormat="1" ht="14.25" customHeight="1" x14ac:dyDescent="0.2"/>
    <row r="416" s="24" customFormat="1" ht="14.25" customHeight="1" x14ac:dyDescent="0.2"/>
    <row r="417" s="24" customFormat="1" ht="14.25" customHeight="1" x14ac:dyDescent="0.2"/>
    <row r="418" s="24" customFormat="1" ht="14.25" customHeight="1" x14ac:dyDescent="0.2"/>
    <row r="419" s="24" customFormat="1" ht="14.25" customHeight="1" x14ac:dyDescent="0.2"/>
    <row r="420" s="24" customFormat="1" ht="14.25" customHeight="1" x14ac:dyDescent="0.2"/>
    <row r="421" s="24" customFormat="1" ht="14.25" customHeight="1" x14ac:dyDescent="0.2"/>
    <row r="422" s="24" customFormat="1" ht="14.25" customHeight="1" x14ac:dyDescent="0.2"/>
    <row r="423" s="24" customFormat="1" ht="14.25" customHeight="1" x14ac:dyDescent="0.2"/>
    <row r="424" s="24" customFormat="1" ht="14.25" customHeight="1" x14ac:dyDescent="0.2"/>
    <row r="425" s="24" customFormat="1" ht="14.25" customHeight="1" x14ac:dyDescent="0.2"/>
    <row r="426" s="24" customFormat="1" ht="14.25" customHeight="1" x14ac:dyDescent="0.2"/>
    <row r="427" s="24" customFormat="1" ht="14.25" customHeight="1" x14ac:dyDescent="0.2"/>
    <row r="428" s="24" customFormat="1" ht="14.25" customHeight="1" x14ac:dyDescent="0.2"/>
    <row r="429" s="24" customFormat="1" ht="14.25" customHeight="1" x14ac:dyDescent="0.2"/>
    <row r="430" s="24" customFormat="1" ht="14.25" customHeight="1" x14ac:dyDescent="0.2"/>
    <row r="431" s="24" customFormat="1" ht="14.25" customHeight="1" x14ac:dyDescent="0.2"/>
    <row r="432" s="24" customFormat="1" ht="14.25" customHeight="1" x14ac:dyDescent="0.2"/>
    <row r="433" s="24" customFormat="1" ht="14.25" customHeight="1" x14ac:dyDescent="0.2"/>
    <row r="434" s="24" customFormat="1" ht="14.25" customHeight="1" x14ac:dyDescent="0.2"/>
    <row r="435" s="24" customFormat="1" ht="14.25" customHeight="1" x14ac:dyDescent="0.2"/>
    <row r="436" s="24" customFormat="1" ht="14.25" customHeight="1" x14ac:dyDescent="0.2"/>
    <row r="437" s="24" customFormat="1" ht="14.25" customHeight="1" x14ac:dyDescent="0.2"/>
    <row r="438" s="24" customFormat="1" ht="14.25" customHeight="1" x14ac:dyDescent="0.2"/>
    <row r="439" s="24" customFormat="1" ht="14.25" customHeight="1" x14ac:dyDescent="0.2"/>
    <row r="440" s="24" customFormat="1" ht="14.25" customHeight="1" x14ac:dyDescent="0.2"/>
    <row r="441" s="24" customFormat="1" ht="14.25" customHeight="1" x14ac:dyDescent="0.2"/>
    <row r="442" s="24" customFormat="1" ht="14.25" customHeight="1" x14ac:dyDescent="0.2"/>
    <row r="443" s="24" customFormat="1" ht="14.25" customHeight="1" x14ac:dyDescent="0.2"/>
    <row r="444" s="24" customFormat="1" ht="14.25" customHeight="1" x14ac:dyDescent="0.2"/>
    <row r="445" s="24" customFormat="1" ht="14.25" customHeight="1" x14ac:dyDescent="0.2"/>
    <row r="446" s="24" customFormat="1" ht="14.25" customHeight="1" x14ac:dyDescent="0.2"/>
    <row r="447" s="24" customFormat="1" ht="14.25" customHeight="1" x14ac:dyDescent="0.2"/>
    <row r="448" s="24" customFormat="1" ht="14.25" customHeight="1" x14ac:dyDescent="0.2"/>
    <row r="449" s="24" customFormat="1" ht="14.25" customHeight="1" x14ac:dyDescent="0.2"/>
    <row r="450" s="24" customFormat="1" ht="14.25" customHeight="1" x14ac:dyDescent="0.2"/>
    <row r="451" s="24" customFormat="1" ht="14.25" customHeight="1" x14ac:dyDescent="0.2"/>
    <row r="452" s="24" customFormat="1" ht="14.25" customHeight="1" x14ac:dyDescent="0.2"/>
    <row r="453" s="24" customFormat="1" ht="14.25" customHeight="1" x14ac:dyDescent="0.2"/>
    <row r="454" s="24" customFormat="1" ht="14.25" customHeight="1" x14ac:dyDescent="0.2"/>
    <row r="455" s="24" customFormat="1" ht="14.25" customHeight="1" x14ac:dyDescent="0.2"/>
    <row r="456" s="24" customFormat="1" ht="14.25" customHeight="1" x14ac:dyDescent="0.2"/>
    <row r="457" s="24" customFormat="1" ht="14.25" customHeight="1" x14ac:dyDescent="0.2"/>
    <row r="458" s="24" customFormat="1" ht="14.25" customHeight="1" x14ac:dyDescent="0.2"/>
    <row r="459" s="24" customFormat="1" ht="14.25" customHeight="1" x14ac:dyDescent="0.2"/>
    <row r="460" s="24" customFormat="1" ht="14.25" customHeight="1" x14ac:dyDescent="0.2"/>
    <row r="461" s="24" customFormat="1" ht="14.25" customHeight="1" x14ac:dyDescent="0.2"/>
    <row r="462" s="24" customFormat="1" ht="14.25" customHeight="1" x14ac:dyDescent="0.2"/>
    <row r="463" s="24" customFormat="1" ht="14.25" customHeight="1" x14ac:dyDescent="0.2"/>
    <row r="464" s="24" customFormat="1" ht="14.25" customHeight="1" x14ac:dyDescent="0.2"/>
    <row r="465" s="24" customFormat="1" ht="14.25" customHeight="1" x14ac:dyDescent="0.2"/>
    <row r="466" s="24" customFormat="1" ht="14.25" customHeight="1" x14ac:dyDescent="0.2"/>
    <row r="467" s="24" customFormat="1" ht="14.25" customHeight="1" x14ac:dyDescent="0.2"/>
    <row r="468" s="24" customFormat="1" ht="14.25" customHeight="1" x14ac:dyDescent="0.2"/>
    <row r="469" s="24" customFormat="1" ht="14.25" customHeight="1" x14ac:dyDescent="0.2"/>
    <row r="470" s="24" customFormat="1" ht="14.25" customHeight="1" x14ac:dyDescent="0.2"/>
    <row r="471" s="24" customFormat="1" ht="14.25" customHeight="1" x14ac:dyDescent="0.2"/>
    <row r="472" s="24" customFormat="1" ht="14.25" customHeight="1" x14ac:dyDescent="0.2"/>
    <row r="473" s="24" customFormat="1" ht="14.25" customHeight="1" x14ac:dyDescent="0.2"/>
    <row r="474" s="24" customFormat="1" ht="14.25" customHeight="1" x14ac:dyDescent="0.2"/>
    <row r="475" s="24" customFormat="1" ht="14.25" customHeight="1" x14ac:dyDescent="0.2"/>
    <row r="476" s="24" customFormat="1" ht="14.25" customHeight="1" x14ac:dyDescent="0.2"/>
    <row r="477" s="24" customFormat="1" ht="14.25" customHeight="1" x14ac:dyDescent="0.2"/>
    <row r="478" s="24" customFormat="1" ht="14.25" customHeight="1" x14ac:dyDescent="0.2"/>
    <row r="479" s="24" customFormat="1" ht="14.25" customHeight="1" x14ac:dyDescent="0.2"/>
    <row r="480" s="24" customFormat="1" ht="14.25" customHeight="1" x14ac:dyDescent="0.2"/>
    <row r="481" s="24" customFormat="1" ht="14.25" customHeight="1" x14ac:dyDescent="0.2"/>
    <row r="482" s="24" customFormat="1" ht="14.25" customHeight="1" x14ac:dyDescent="0.2"/>
    <row r="483" s="24" customFormat="1" ht="14.25" customHeight="1" x14ac:dyDescent="0.2"/>
    <row r="484" s="24" customFormat="1" ht="14.25" customHeight="1" x14ac:dyDescent="0.2"/>
    <row r="485" s="24" customFormat="1" ht="14.25" customHeight="1" x14ac:dyDescent="0.2"/>
    <row r="486" s="24" customFormat="1" ht="14.25" customHeight="1" x14ac:dyDescent="0.2"/>
    <row r="487" s="24" customFormat="1" ht="14.25" customHeight="1" x14ac:dyDescent="0.2"/>
    <row r="488" s="24" customFormat="1" ht="14.25" customHeight="1" x14ac:dyDescent="0.2"/>
    <row r="489" s="24" customFormat="1" ht="14.25" customHeight="1" x14ac:dyDescent="0.2"/>
    <row r="490" s="24" customFormat="1" ht="14.25" customHeight="1" x14ac:dyDescent="0.2"/>
    <row r="491" s="24" customFormat="1" ht="14.25" customHeight="1" x14ac:dyDescent="0.2"/>
    <row r="492" s="24" customFormat="1" ht="14.25" customHeight="1" x14ac:dyDescent="0.2"/>
    <row r="493" s="24" customFormat="1" ht="14.25" customHeight="1" x14ac:dyDescent="0.2"/>
    <row r="494" s="24" customFormat="1" ht="14.25" customHeight="1" x14ac:dyDescent="0.2"/>
    <row r="495" s="24" customFormat="1" ht="14.25" customHeight="1" x14ac:dyDescent="0.2"/>
    <row r="496" s="24" customFormat="1" ht="14.25" customHeight="1" x14ac:dyDescent="0.2"/>
    <row r="497" s="24" customFormat="1" ht="14.25" customHeight="1" x14ac:dyDescent="0.2"/>
    <row r="498" s="24" customFormat="1" ht="14.25" customHeight="1" x14ac:dyDescent="0.2"/>
    <row r="499" s="24" customFormat="1" ht="14.25" customHeight="1" x14ac:dyDescent="0.2"/>
    <row r="500" s="24" customFormat="1" ht="14.25" customHeight="1" x14ac:dyDescent="0.2"/>
    <row r="501" s="24" customFormat="1" ht="14.25" customHeight="1" x14ac:dyDescent="0.2"/>
    <row r="502" s="24" customFormat="1" ht="14.25" customHeight="1" x14ac:dyDescent="0.2"/>
    <row r="503" s="24" customFormat="1" ht="14.25" customHeight="1" x14ac:dyDescent="0.2"/>
    <row r="504" s="24" customFormat="1" ht="14.25" customHeight="1" x14ac:dyDescent="0.2"/>
    <row r="505" s="24" customFormat="1" ht="14.25" customHeight="1" x14ac:dyDescent="0.2"/>
    <row r="506" s="24" customFormat="1" ht="14.25" customHeight="1" x14ac:dyDescent="0.2"/>
    <row r="507" s="24" customFormat="1" ht="14.25" customHeight="1" x14ac:dyDescent="0.2"/>
    <row r="508" s="24" customFormat="1" ht="14.25" customHeight="1" x14ac:dyDescent="0.2"/>
    <row r="509" s="24" customFormat="1" ht="14.25" customHeight="1" x14ac:dyDescent="0.2"/>
    <row r="510" s="24" customFormat="1" ht="14.25" customHeight="1" x14ac:dyDescent="0.2"/>
    <row r="511" s="24" customFormat="1" ht="14.25" customHeight="1" x14ac:dyDescent="0.2"/>
    <row r="512" s="24" customFormat="1" ht="14.25" customHeight="1" x14ac:dyDescent="0.2"/>
    <row r="513" s="24" customFormat="1" ht="14.25" customHeight="1" x14ac:dyDescent="0.2"/>
    <row r="514" s="24" customFormat="1" ht="14.25" customHeight="1" x14ac:dyDescent="0.2"/>
    <row r="515" s="24" customFormat="1" ht="14.25" customHeight="1" x14ac:dyDescent="0.2"/>
    <row r="516" s="24" customFormat="1" ht="14.25" customHeight="1" x14ac:dyDescent="0.2"/>
    <row r="517" s="24" customFormat="1" ht="14.25" customHeight="1" x14ac:dyDescent="0.2"/>
    <row r="518" s="24" customFormat="1" ht="14.25" customHeight="1" x14ac:dyDescent="0.2"/>
    <row r="519" s="24" customFormat="1" ht="14.25" customHeight="1" x14ac:dyDescent="0.2"/>
    <row r="520" s="24" customFormat="1" ht="14.25" customHeight="1" x14ac:dyDescent="0.2"/>
    <row r="521" s="24" customFormat="1" ht="14.25" customHeight="1" x14ac:dyDescent="0.2"/>
    <row r="522" s="24" customFormat="1" ht="14.25" customHeight="1" x14ac:dyDescent="0.2"/>
    <row r="523" s="24" customFormat="1" ht="14.25" customHeight="1" x14ac:dyDescent="0.2"/>
    <row r="524" s="24" customFormat="1" ht="14.25" customHeight="1" x14ac:dyDescent="0.2"/>
    <row r="525" s="24" customFormat="1" ht="14.25" customHeight="1" x14ac:dyDescent="0.2"/>
    <row r="526" s="24" customFormat="1" ht="14.25" customHeight="1" x14ac:dyDescent="0.2"/>
    <row r="527" s="24" customFormat="1" ht="14.25" customHeight="1" x14ac:dyDescent="0.2"/>
    <row r="528" s="24" customFormat="1" ht="14.25" customHeight="1" x14ac:dyDescent="0.2"/>
    <row r="529" s="24" customFormat="1" ht="14.25" customHeight="1" x14ac:dyDescent="0.2"/>
    <row r="530" s="24" customFormat="1" ht="14.25" customHeight="1" x14ac:dyDescent="0.2"/>
    <row r="531" s="24" customFormat="1" ht="14.25" customHeight="1" x14ac:dyDescent="0.2"/>
    <row r="532" s="24" customFormat="1" ht="14.25" customHeight="1" x14ac:dyDescent="0.2"/>
    <row r="533" s="24" customFormat="1" ht="14.25" customHeight="1" x14ac:dyDescent="0.2"/>
    <row r="534" s="24" customFormat="1" ht="14.25" customHeight="1" x14ac:dyDescent="0.2"/>
    <row r="535" s="24" customFormat="1" ht="14.25" customHeight="1" x14ac:dyDescent="0.2"/>
    <row r="536" s="24" customFormat="1" ht="14.25" customHeight="1" x14ac:dyDescent="0.2"/>
    <row r="537" s="24" customFormat="1" ht="14.25" customHeight="1" x14ac:dyDescent="0.2"/>
    <row r="538" s="24" customFormat="1" ht="14.25" customHeight="1" x14ac:dyDescent="0.2"/>
    <row r="539" s="24" customFormat="1" ht="14.25" customHeight="1" x14ac:dyDescent="0.2"/>
    <row r="540" s="24" customFormat="1" ht="14.25" customHeight="1" x14ac:dyDescent="0.2"/>
    <row r="541" s="24" customFormat="1" ht="14.25" customHeight="1" x14ac:dyDescent="0.2"/>
    <row r="542" s="24" customFormat="1" ht="14.25" customHeight="1" x14ac:dyDescent="0.2"/>
    <row r="543" s="24" customFormat="1" ht="14.25" customHeight="1" x14ac:dyDescent="0.2"/>
    <row r="544" s="24" customFormat="1" ht="14.25" customHeight="1" x14ac:dyDescent="0.2"/>
    <row r="545" s="24" customFormat="1" ht="14.25" customHeight="1" x14ac:dyDescent="0.2"/>
    <row r="546" s="24" customFormat="1" ht="14.25" customHeight="1" x14ac:dyDescent="0.2"/>
    <row r="547" s="24" customFormat="1" ht="14.25" customHeight="1" x14ac:dyDescent="0.2"/>
    <row r="548" s="24" customFormat="1" ht="14.25" customHeight="1" x14ac:dyDescent="0.2"/>
    <row r="549" s="24" customFormat="1" ht="14.25" customHeight="1" x14ac:dyDescent="0.2"/>
    <row r="550" s="24" customFormat="1" ht="14.25" customHeight="1" x14ac:dyDescent="0.2"/>
    <row r="551" s="24" customFormat="1" ht="14.25" customHeight="1" x14ac:dyDescent="0.2"/>
    <row r="552" s="24" customFormat="1" ht="14.25" customHeight="1" x14ac:dyDescent="0.2"/>
    <row r="553" s="24" customFormat="1" ht="14.25" customHeight="1" x14ac:dyDescent="0.2"/>
    <row r="554" s="24" customFormat="1" ht="14.25" customHeight="1" x14ac:dyDescent="0.2"/>
    <row r="555" s="24" customFormat="1" ht="14.25" customHeight="1" x14ac:dyDescent="0.2"/>
    <row r="556" s="24" customFormat="1" ht="14.25" customHeight="1" x14ac:dyDescent="0.2"/>
    <row r="557" s="24" customFormat="1" ht="14.25" customHeight="1" x14ac:dyDescent="0.2"/>
    <row r="558" s="24" customFormat="1" ht="14.25" customHeight="1" x14ac:dyDescent="0.2"/>
    <row r="559" s="24" customFormat="1" ht="14.25" customHeight="1" x14ac:dyDescent="0.2"/>
    <row r="560" s="24" customFormat="1" ht="14.25" customHeight="1" x14ac:dyDescent="0.2"/>
    <row r="561" s="24" customFormat="1" ht="14.25" customHeight="1" x14ac:dyDescent="0.2"/>
    <row r="562" s="24" customFormat="1" ht="14.25" customHeight="1" x14ac:dyDescent="0.2"/>
    <row r="563" s="24" customFormat="1" ht="14.25" customHeight="1" x14ac:dyDescent="0.2"/>
    <row r="564" s="24" customFormat="1" ht="14.25" customHeight="1" x14ac:dyDescent="0.2"/>
    <row r="565" s="24" customFormat="1" ht="14.25" customHeight="1" x14ac:dyDescent="0.2"/>
    <row r="566" s="24" customFormat="1" ht="14.25" customHeight="1" x14ac:dyDescent="0.2"/>
    <row r="567" s="24" customFormat="1" ht="14.25" customHeight="1" x14ac:dyDescent="0.2"/>
    <row r="568" s="24" customFormat="1" ht="14.25" customHeight="1" x14ac:dyDescent="0.2"/>
    <row r="569" s="24" customFormat="1" ht="14.25" customHeight="1" x14ac:dyDescent="0.2"/>
    <row r="570" s="24" customFormat="1" ht="14.25" customHeight="1" x14ac:dyDescent="0.2"/>
    <row r="571" s="24" customFormat="1" ht="14.25" customHeight="1" x14ac:dyDescent="0.2"/>
    <row r="572" s="24" customFormat="1" ht="14.25" customHeight="1" x14ac:dyDescent="0.2"/>
    <row r="573" s="24" customFormat="1" ht="14.25" customHeight="1" x14ac:dyDescent="0.2"/>
    <row r="574" s="24" customFormat="1" ht="14.25" customHeight="1" x14ac:dyDescent="0.2"/>
    <row r="575" s="24" customFormat="1" ht="14.25" customHeight="1" x14ac:dyDescent="0.2"/>
    <row r="576" s="24" customFormat="1" ht="14.25" customHeight="1" x14ac:dyDescent="0.2"/>
    <row r="577" s="24" customFormat="1" ht="14.25" customHeight="1" x14ac:dyDescent="0.2"/>
    <row r="578" s="24" customFormat="1" ht="14.25" customHeight="1" x14ac:dyDescent="0.2"/>
    <row r="579" s="24" customFormat="1" ht="14.25" customHeight="1" x14ac:dyDescent="0.2"/>
    <row r="580" s="24" customFormat="1" ht="14.25" customHeight="1" x14ac:dyDescent="0.2"/>
    <row r="581" s="24" customFormat="1" ht="14.25" customHeight="1" x14ac:dyDescent="0.2"/>
    <row r="582" s="24" customFormat="1" ht="14.25" customHeight="1" x14ac:dyDescent="0.2"/>
    <row r="583" s="24" customFormat="1" ht="14.25" customHeight="1" x14ac:dyDescent="0.2"/>
    <row r="584" s="24" customFormat="1" ht="14.25" customHeight="1" x14ac:dyDescent="0.2"/>
    <row r="585" s="24" customFormat="1" ht="14.25" customHeight="1" x14ac:dyDescent="0.2"/>
    <row r="586" s="24" customFormat="1" ht="14.25" customHeight="1" x14ac:dyDescent="0.2"/>
    <row r="587" s="24" customFormat="1" ht="14.25" customHeight="1" x14ac:dyDescent="0.2"/>
    <row r="588" s="24" customFormat="1" ht="14.25" customHeight="1" x14ac:dyDescent="0.2"/>
    <row r="589" s="24" customFormat="1" ht="14.25" customHeight="1" x14ac:dyDescent="0.2"/>
    <row r="590" s="24" customFormat="1" ht="14.25" customHeight="1" x14ac:dyDescent="0.2"/>
    <row r="591" s="24" customFormat="1" ht="14.25" customHeight="1" x14ac:dyDescent="0.2"/>
    <row r="592" s="24" customFormat="1" ht="14.25" customHeight="1" x14ac:dyDescent="0.2"/>
    <row r="593" s="24" customFormat="1" ht="14.25" customHeight="1" x14ac:dyDescent="0.2"/>
    <row r="594" s="24" customFormat="1" ht="14.25" customHeight="1" x14ac:dyDescent="0.2"/>
    <row r="595" s="24" customFormat="1" ht="14.25" customHeight="1" x14ac:dyDescent="0.2"/>
    <row r="596" s="24" customFormat="1" ht="14.25" customHeight="1" x14ac:dyDescent="0.2"/>
    <row r="597" s="24" customFormat="1" ht="14.25" customHeight="1" x14ac:dyDescent="0.2"/>
    <row r="598" s="24" customFormat="1" ht="14.25" customHeight="1" x14ac:dyDescent="0.2"/>
    <row r="599" s="24" customFormat="1" ht="14.25" customHeight="1" x14ac:dyDescent="0.2"/>
    <row r="600" s="24" customFormat="1" ht="14.25" customHeight="1" x14ac:dyDescent="0.2"/>
    <row r="601" s="24" customFormat="1" ht="14.25" customHeight="1" x14ac:dyDescent="0.2"/>
    <row r="602" s="24" customFormat="1" ht="14.25" customHeight="1" x14ac:dyDescent="0.2"/>
    <row r="603" s="24" customFormat="1" ht="14.25" customHeight="1" x14ac:dyDescent="0.2"/>
    <row r="604" s="24" customFormat="1" ht="14.25" customHeight="1" x14ac:dyDescent="0.2"/>
    <row r="605" s="24" customFormat="1" ht="14.25" customHeight="1" x14ac:dyDescent="0.2"/>
    <row r="606" s="24" customFormat="1" ht="14.25" customHeight="1" x14ac:dyDescent="0.2"/>
    <row r="607" s="24" customFormat="1" ht="14.25" customHeight="1" x14ac:dyDescent="0.2"/>
    <row r="608" s="24" customFormat="1" ht="14.25" customHeight="1" x14ac:dyDescent="0.2"/>
    <row r="609" s="24" customFormat="1" ht="14.25" customHeight="1" x14ac:dyDescent="0.2"/>
    <row r="610" s="24" customFormat="1" ht="14.25" customHeight="1" x14ac:dyDescent="0.2"/>
    <row r="611" s="24" customFormat="1" ht="14.25" customHeight="1" x14ac:dyDescent="0.2"/>
    <row r="612" s="24" customFormat="1" ht="14.25" customHeight="1" x14ac:dyDescent="0.2"/>
    <row r="613" s="24" customFormat="1" ht="14.25" customHeight="1" x14ac:dyDescent="0.2"/>
    <row r="614" s="24" customFormat="1" ht="14.25" customHeight="1" x14ac:dyDescent="0.2"/>
    <row r="615" s="24" customFormat="1" ht="14.25" customHeight="1" x14ac:dyDescent="0.2"/>
    <row r="616" s="24" customFormat="1" ht="14.25" customHeight="1" x14ac:dyDescent="0.2"/>
    <row r="617" s="24" customFormat="1" ht="14.25" customHeight="1" x14ac:dyDescent="0.2"/>
    <row r="618" s="24" customFormat="1" ht="14.25" customHeight="1" x14ac:dyDescent="0.2"/>
    <row r="619" s="24" customFormat="1" ht="14.25" customHeight="1" x14ac:dyDescent="0.2"/>
    <row r="620" s="24" customFormat="1" ht="14.25" customHeight="1" x14ac:dyDescent="0.2"/>
    <row r="621" s="24" customFormat="1" ht="14.25" customHeight="1" x14ac:dyDescent="0.2"/>
    <row r="622" s="24" customFormat="1" ht="14.25" customHeight="1" x14ac:dyDescent="0.2"/>
    <row r="623" s="24" customFormat="1" ht="14.25" customHeight="1" x14ac:dyDescent="0.2"/>
    <row r="624" s="24" customFormat="1" ht="14.25" customHeight="1" x14ac:dyDescent="0.2"/>
    <row r="625" s="24" customFormat="1" ht="14.25" customHeight="1" x14ac:dyDescent="0.2"/>
    <row r="626" s="24" customFormat="1" ht="14.25" customHeight="1" x14ac:dyDescent="0.2"/>
    <row r="627" s="24" customFormat="1" ht="14.25" customHeight="1" x14ac:dyDescent="0.2"/>
    <row r="628" s="24" customFormat="1" ht="14.25" customHeight="1" x14ac:dyDescent="0.2"/>
    <row r="629" s="24" customFormat="1" ht="14.25" customHeight="1" x14ac:dyDescent="0.2"/>
    <row r="630" s="24" customFormat="1" ht="14.25" customHeight="1" x14ac:dyDescent="0.2"/>
    <row r="631" s="24" customFormat="1" ht="14.25" customHeight="1" x14ac:dyDescent="0.2"/>
    <row r="632" s="24" customFormat="1" ht="14.25" customHeight="1" x14ac:dyDescent="0.2"/>
    <row r="633" s="24" customFormat="1" ht="14.25" customHeight="1" x14ac:dyDescent="0.2"/>
    <row r="634" s="24" customFormat="1" ht="14.25" customHeight="1" x14ac:dyDescent="0.2"/>
    <row r="635" s="24" customFormat="1" ht="14.25" customHeight="1" x14ac:dyDescent="0.2"/>
    <row r="636" s="24" customFormat="1" ht="14.25" customHeight="1" x14ac:dyDescent="0.2"/>
    <row r="637" s="24" customFormat="1" ht="14.25" customHeight="1" x14ac:dyDescent="0.2"/>
    <row r="638" s="24" customFormat="1" ht="14.25" customHeight="1" x14ac:dyDescent="0.2"/>
    <row r="639" s="24" customFormat="1" ht="14.25" customHeight="1" x14ac:dyDescent="0.2"/>
    <row r="640" s="24" customFormat="1" ht="14.25" customHeight="1" x14ac:dyDescent="0.2"/>
    <row r="641" s="24" customFormat="1" ht="14.25" customHeight="1" x14ac:dyDescent="0.2"/>
    <row r="642" s="24" customFormat="1" ht="14.25" customHeight="1" x14ac:dyDescent="0.2"/>
    <row r="643" s="24" customFormat="1" ht="14.25" customHeight="1" x14ac:dyDescent="0.2"/>
    <row r="644" s="24" customFormat="1" ht="14.25" customHeight="1" x14ac:dyDescent="0.2"/>
    <row r="645" s="24" customFormat="1" ht="14.25" customHeight="1" x14ac:dyDescent="0.2"/>
    <row r="646" s="24" customFormat="1" ht="14.25" customHeight="1" x14ac:dyDescent="0.2"/>
    <row r="647" s="24" customFormat="1" ht="14.25" customHeight="1" x14ac:dyDescent="0.2"/>
    <row r="648" s="24" customFormat="1" ht="14.25" customHeight="1" x14ac:dyDescent="0.2"/>
    <row r="649" s="24" customFormat="1" ht="14.25" customHeight="1" x14ac:dyDescent="0.2"/>
    <row r="650" s="24" customFormat="1" ht="14.25" customHeight="1" x14ac:dyDescent="0.2"/>
    <row r="651" s="24" customFormat="1" ht="14.25" customHeight="1" x14ac:dyDescent="0.2"/>
    <row r="652" s="24" customFormat="1" ht="14.25" customHeight="1" x14ac:dyDescent="0.2"/>
    <row r="653" s="24" customFormat="1" ht="14.25" customHeight="1" x14ac:dyDescent="0.2"/>
    <row r="654" s="24" customFormat="1" ht="14.25" customHeight="1" x14ac:dyDescent="0.2"/>
    <row r="655" s="24" customFormat="1" ht="14.25" customHeight="1" x14ac:dyDescent="0.2"/>
    <row r="656" s="24" customFormat="1" ht="14.25" customHeight="1" x14ac:dyDescent="0.2"/>
    <row r="657" s="24" customFormat="1" ht="14.25" customHeight="1" x14ac:dyDescent="0.2"/>
    <row r="658" s="24" customFormat="1" ht="14.25" customHeight="1" x14ac:dyDescent="0.2"/>
    <row r="659" s="24" customFormat="1" ht="14.25" customHeight="1" x14ac:dyDescent="0.2"/>
    <row r="660" s="24" customFormat="1" ht="14.25" customHeight="1" x14ac:dyDescent="0.2"/>
    <row r="661" s="24" customFormat="1" ht="14.25" customHeight="1" x14ac:dyDescent="0.2"/>
    <row r="662" s="24" customFormat="1" ht="14.25" customHeight="1" x14ac:dyDescent="0.2"/>
    <row r="663" s="24" customFormat="1" ht="14.25" customHeight="1" x14ac:dyDescent="0.2"/>
    <row r="664" s="24" customFormat="1" ht="14.25" customHeight="1" x14ac:dyDescent="0.2"/>
    <row r="665" s="24" customFormat="1" ht="14.25" customHeight="1" x14ac:dyDescent="0.2"/>
    <row r="666" s="24" customFormat="1" ht="14.25" customHeight="1" x14ac:dyDescent="0.2"/>
    <row r="667" s="24" customFormat="1" ht="14.25" customHeight="1" x14ac:dyDescent="0.2"/>
    <row r="668" s="24" customFormat="1" ht="14.25" customHeight="1" x14ac:dyDescent="0.2"/>
    <row r="669" s="24" customFormat="1" ht="14.25" customHeight="1" x14ac:dyDescent="0.2"/>
    <row r="670" s="24" customFormat="1" ht="14.25" customHeight="1" x14ac:dyDescent="0.2"/>
    <row r="671" s="24" customFormat="1" ht="14.25" customHeight="1" x14ac:dyDescent="0.2"/>
    <row r="672" s="24" customFormat="1" ht="14.25" customHeight="1" x14ac:dyDescent="0.2"/>
    <row r="673" s="24" customFormat="1" ht="14.25" customHeight="1" x14ac:dyDescent="0.2"/>
    <row r="674" s="24" customFormat="1" ht="14.25" customHeight="1" x14ac:dyDescent="0.2"/>
    <row r="675" s="24" customFormat="1" ht="14.25" customHeight="1" x14ac:dyDescent="0.2"/>
    <row r="676" s="24" customFormat="1" ht="14.25" customHeight="1" x14ac:dyDescent="0.2"/>
    <row r="677" s="24" customFormat="1" ht="14.25" customHeight="1" x14ac:dyDescent="0.2"/>
    <row r="678" s="24" customFormat="1" ht="14.25" customHeight="1" x14ac:dyDescent="0.2"/>
    <row r="679" s="24" customFormat="1" ht="14.25" customHeight="1" x14ac:dyDescent="0.2"/>
    <row r="680" s="24" customFormat="1" ht="14.25" customHeight="1" x14ac:dyDescent="0.2"/>
    <row r="681" s="24" customFormat="1" ht="14.25" customHeight="1" x14ac:dyDescent="0.2"/>
    <row r="682" s="24" customFormat="1" ht="14.25" customHeight="1" x14ac:dyDescent="0.2"/>
    <row r="683" s="24" customFormat="1" ht="14.25" customHeight="1" x14ac:dyDescent="0.2"/>
    <row r="684" s="24" customFormat="1" ht="14.25" customHeight="1" x14ac:dyDescent="0.2"/>
    <row r="685" s="24" customFormat="1" ht="14.25" customHeight="1" x14ac:dyDescent="0.2"/>
    <row r="686" s="24" customFormat="1" ht="14.25" customHeight="1" x14ac:dyDescent="0.2"/>
    <row r="687" s="24" customFormat="1" ht="14.25" customHeight="1" x14ac:dyDescent="0.2"/>
    <row r="688" s="24" customFormat="1" ht="14.25" customHeight="1" x14ac:dyDescent="0.2"/>
    <row r="689" s="24" customFormat="1" ht="14.25" customHeight="1" x14ac:dyDescent="0.2"/>
    <row r="690" s="24" customFormat="1" ht="14.25" customHeight="1" x14ac:dyDescent="0.2"/>
    <row r="691" s="24" customFormat="1" ht="14.25" customHeight="1" x14ac:dyDescent="0.2"/>
    <row r="692" s="24" customFormat="1" ht="14.25" customHeight="1" x14ac:dyDescent="0.2"/>
    <row r="693" s="24" customFormat="1" ht="14.25" customHeight="1" x14ac:dyDescent="0.2"/>
    <row r="694" s="24" customFormat="1" ht="14.25" customHeight="1" x14ac:dyDescent="0.2"/>
    <row r="695" s="24" customFormat="1" ht="14.25" customHeight="1" x14ac:dyDescent="0.2"/>
    <row r="696" s="24" customFormat="1" ht="14.25" customHeight="1" x14ac:dyDescent="0.2"/>
    <row r="697" s="24" customFormat="1" ht="14.25" customHeight="1" x14ac:dyDescent="0.2"/>
    <row r="698" s="24" customFormat="1" ht="14.25" customHeight="1" x14ac:dyDescent="0.2"/>
    <row r="699" s="24" customFormat="1" ht="14.25" customHeight="1" x14ac:dyDescent="0.2"/>
    <row r="700" s="24" customFormat="1" ht="14.25" customHeight="1" x14ac:dyDescent="0.2"/>
    <row r="701" s="24" customFormat="1" ht="14.25" customHeight="1" x14ac:dyDescent="0.2"/>
    <row r="702" s="24" customFormat="1" ht="14.25" customHeight="1" x14ac:dyDescent="0.2"/>
    <row r="703" s="24" customFormat="1" ht="14.25" customHeight="1" x14ac:dyDescent="0.2"/>
    <row r="704" s="24" customFormat="1" ht="14.25" customHeight="1" x14ac:dyDescent="0.2"/>
    <row r="705" s="24" customFormat="1" ht="14.25" customHeight="1" x14ac:dyDescent="0.2"/>
    <row r="706" s="24" customFormat="1" ht="14.25" customHeight="1" x14ac:dyDescent="0.2"/>
    <row r="707" s="24" customFormat="1" ht="14.25" customHeight="1" x14ac:dyDescent="0.2"/>
    <row r="708" s="24" customFormat="1" ht="14.25" customHeight="1" x14ac:dyDescent="0.2"/>
    <row r="709" s="24" customFormat="1" ht="14.25" customHeight="1" x14ac:dyDescent="0.2"/>
    <row r="710" s="24" customFormat="1" ht="14.25" customHeight="1" x14ac:dyDescent="0.2"/>
    <row r="711" s="24" customFormat="1" ht="14.25" customHeight="1" x14ac:dyDescent="0.2"/>
    <row r="712" s="24" customFormat="1" ht="14.25" customHeight="1" x14ac:dyDescent="0.2"/>
    <row r="713" s="24" customFormat="1" ht="14.25" customHeight="1" x14ac:dyDescent="0.2"/>
    <row r="714" s="24" customFormat="1" ht="14.25" customHeight="1" x14ac:dyDescent="0.2"/>
    <row r="715" s="24" customFormat="1" ht="14.25" customHeight="1" x14ac:dyDescent="0.2"/>
    <row r="716" s="24" customFormat="1" ht="14.25" customHeight="1" x14ac:dyDescent="0.2"/>
    <row r="717" s="24" customFormat="1" ht="14.25" customHeight="1" x14ac:dyDescent="0.2"/>
    <row r="718" s="24" customFormat="1" ht="14.25" customHeight="1" x14ac:dyDescent="0.2"/>
    <row r="719" s="24" customFormat="1" ht="14.25" customHeight="1" x14ac:dyDescent="0.2"/>
    <row r="720" s="24" customFormat="1" ht="14.25" customHeight="1" x14ac:dyDescent="0.2"/>
    <row r="721" s="24" customFormat="1" ht="14.25" customHeight="1" x14ac:dyDescent="0.2"/>
    <row r="722" s="24" customFormat="1" ht="14.25" customHeight="1" x14ac:dyDescent="0.2"/>
    <row r="723" s="24" customFormat="1" ht="14.25" customHeight="1" x14ac:dyDescent="0.2"/>
    <row r="724" s="24" customFormat="1" ht="14.25" customHeight="1" x14ac:dyDescent="0.2"/>
    <row r="725" s="24" customFormat="1" ht="14.25" customHeight="1" x14ac:dyDescent="0.2"/>
    <row r="726" s="24" customFormat="1" ht="14.25" customHeight="1" x14ac:dyDescent="0.2"/>
    <row r="727" s="24" customFormat="1" ht="14.25" customHeight="1" x14ac:dyDescent="0.2"/>
    <row r="728" s="24" customFormat="1" ht="14.25" customHeight="1" x14ac:dyDescent="0.2"/>
    <row r="729" s="24" customFormat="1" ht="14.25" customHeight="1" x14ac:dyDescent="0.2"/>
    <row r="730" s="24" customFormat="1" ht="14.25" customHeight="1" x14ac:dyDescent="0.2"/>
    <row r="731" s="24" customFormat="1" ht="14.25" customHeight="1" x14ac:dyDescent="0.2"/>
    <row r="732" s="24" customFormat="1" ht="14.25" customHeight="1" x14ac:dyDescent="0.2"/>
    <row r="733" s="24" customFormat="1" ht="14.25" customHeight="1" x14ac:dyDescent="0.2"/>
    <row r="734" s="24" customFormat="1" ht="14.25" customHeight="1" x14ac:dyDescent="0.2"/>
    <row r="735" s="24" customFormat="1" ht="14.25" customHeight="1" x14ac:dyDescent="0.2"/>
    <row r="736" s="24" customFormat="1" ht="14.25" customHeight="1" x14ac:dyDescent="0.2"/>
    <row r="737" s="24" customFormat="1" ht="14.25" customHeight="1" x14ac:dyDescent="0.2"/>
    <row r="738" s="24" customFormat="1" ht="14.25" customHeight="1" x14ac:dyDescent="0.2"/>
    <row r="739" s="24" customFormat="1" ht="14.25" customHeight="1" x14ac:dyDescent="0.2"/>
    <row r="740" s="24" customFormat="1" ht="14.25" customHeight="1" x14ac:dyDescent="0.2"/>
    <row r="741" s="24" customFormat="1" ht="14.25" customHeight="1" x14ac:dyDescent="0.2"/>
    <row r="742" s="24" customFormat="1" ht="14.25" customHeight="1" x14ac:dyDescent="0.2"/>
    <row r="743" s="24" customFormat="1" ht="14.25" customHeight="1" x14ac:dyDescent="0.2"/>
    <row r="744" s="24" customFormat="1" ht="14.25" customHeight="1" x14ac:dyDescent="0.2"/>
    <row r="745" s="24" customFormat="1" ht="14.25" customHeight="1" x14ac:dyDescent="0.2"/>
    <row r="746" s="24" customFormat="1" ht="14.25" customHeight="1" x14ac:dyDescent="0.2"/>
    <row r="747" s="24" customFormat="1" ht="14.25" customHeight="1" x14ac:dyDescent="0.2"/>
    <row r="748" s="24" customFormat="1" ht="14.25" customHeight="1" x14ac:dyDescent="0.2"/>
    <row r="749" s="24" customFormat="1" ht="14.25" customHeight="1" x14ac:dyDescent="0.2"/>
    <row r="750" s="24" customFormat="1" ht="14.25" customHeight="1" x14ac:dyDescent="0.2"/>
    <row r="751" s="24" customFormat="1" ht="14.25" customHeight="1" x14ac:dyDescent="0.2"/>
    <row r="752" s="24" customFormat="1" ht="14.25" customHeight="1" x14ac:dyDescent="0.2"/>
    <row r="753" s="24" customFormat="1" ht="14.25" customHeight="1" x14ac:dyDescent="0.2"/>
    <row r="754" s="24" customFormat="1" ht="14.25" customHeight="1" x14ac:dyDescent="0.2"/>
    <row r="755" s="24" customFormat="1" ht="14.25" customHeight="1" x14ac:dyDescent="0.2"/>
    <row r="756" s="24" customFormat="1" ht="14.25" customHeight="1" x14ac:dyDescent="0.2"/>
    <row r="757" s="24" customFormat="1" ht="14.25" customHeight="1" x14ac:dyDescent="0.2"/>
    <row r="758" s="24" customFormat="1" ht="14.25" customHeight="1" x14ac:dyDescent="0.2"/>
    <row r="759" s="24" customFormat="1" ht="14.25" customHeight="1" x14ac:dyDescent="0.2"/>
    <row r="760" s="24" customFormat="1" ht="14.25" customHeight="1" x14ac:dyDescent="0.2"/>
    <row r="761" s="24" customFormat="1" ht="14.25" customHeight="1" x14ac:dyDescent="0.2"/>
    <row r="762" s="24" customFormat="1" ht="14.25" customHeight="1" x14ac:dyDescent="0.2"/>
    <row r="763" s="24" customFormat="1" ht="14.25" customHeight="1" x14ac:dyDescent="0.2"/>
    <row r="764" s="24" customFormat="1" ht="14.25" customHeight="1" x14ac:dyDescent="0.2"/>
    <row r="765" s="24" customFormat="1" ht="14.25" customHeight="1" x14ac:dyDescent="0.2"/>
    <row r="766" s="24" customFormat="1" ht="14.25" customHeight="1" x14ac:dyDescent="0.2"/>
    <row r="767" s="24" customFormat="1" ht="14.25" customHeight="1" x14ac:dyDescent="0.2"/>
    <row r="768" s="24" customFormat="1" ht="14.25" customHeight="1" x14ac:dyDescent="0.2"/>
    <row r="769" s="24" customFormat="1" ht="14.25" customHeight="1" x14ac:dyDescent="0.2"/>
    <row r="770" s="24" customFormat="1" ht="14.25" customHeight="1" x14ac:dyDescent="0.2"/>
    <row r="771" s="24" customFormat="1" ht="14.25" customHeight="1" x14ac:dyDescent="0.2"/>
    <row r="772" s="24" customFormat="1" ht="14.25" customHeight="1" x14ac:dyDescent="0.2"/>
    <row r="773" s="24" customFormat="1" ht="14.25" customHeight="1" x14ac:dyDescent="0.2"/>
    <row r="774" s="24" customFormat="1" ht="14.25" customHeight="1" x14ac:dyDescent="0.2"/>
    <row r="775" s="24" customFormat="1" ht="14.25" customHeight="1" x14ac:dyDescent="0.2"/>
    <row r="776" s="24" customFormat="1" ht="14.25" customHeight="1" x14ac:dyDescent="0.2"/>
    <row r="777" s="24" customFormat="1" ht="14.25" customHeight="1" x14ac:dyDescent="0.2"/>
    <row r="778" s="24" customFormat="1" ht="14.25" customHeight="1" x14ac:dyDescent="0.2"/>
    <row r="779" s="24" customFormat="1" ht="14.25" customHeight="1" x14ac:dyDescent="0.2"/>
    <row r="780" s="24" customFormat="1" ht="14.25" customHeight="1" x14ac:dyDescent="0.2"/>
    <row r="781" s="24" customFormat="1" ht="14.25" customHeight="1" x14ac:dyDescent="0.2"/>
    <row r="782" s="24" customFormat="1" ht="14.25" customHeight="1" x14ac:dyDescent="0.2"/>
    <row r="783" s="24" customFormat="1" ht="14.25" customHeight="1" x14ac:dyDescent="0.2"/>
    <row r="784" s="24" customFormat="1" ht="14.25" customHeight="1" x14ac:dyDescent="0.2"/>
    <row r="785" s="24" customFormat="1" ht="14.25" customHeight="1" x14ac:dyDescent="0.2"/>
    <row r="786" s="24" customFormat="1" ht="14.25" customHeight="1" x14ac:dyDescent="0.2"/>
    <row r="787" s="24" customFormat="1" ht="14.25" customHeight="1" x14ac:dyDescent="0.2"/>
    <row r="788" s="24" customFormat="1" ht="14.25" customHeight="1" x14ac:dyDescent="0.2"/>
    <row r="789" s="24" customFormat="1" ht="14.25" customHeight="1" x14ac:dyDescent="0.2"/>
    <row r="790" s="24" customFormat="1" ht="14.25" customHeight="1" x14ac:dyDescent="0.2"/>
    <row r="791" s="24" customFormat="1" ht="14.25" customHeight="1" x14ac:dyDescent="0.2"/>
    <row r="792" s="24" customFormat="1" ht="14.25" customHeight="1" x14ac:dyDescent="0.2"/>
    <row r="793" s="24" customFormat="1" ht="14.25" customHeight="1" x14ac:dyDescent="0.2"/>
    <row r="794" s="24" customFormat="1" ht="14.25" customHeight="1" x14ac:dyDescent="0.2"/>
    <row r="795" s="24" customFormat="1" ht="14.25" customHeight="1" x14ac:dyDescent="0.2"/>
    <row r="796" s="24" customFormat="1" ht="14.25" customHeight="1" x14ac:dyDescent="0.2"/>
    <row r="797" s="24" customFormat="1" ht="14.25" customHeight="1" x14ac:dyDescent="0.2"/>
    <row r="798" s="24" customFormat="1" ht="14.25" customHeight="1" x14ac:dyDescent="0.2"/>
    <row r="799" s="24" customFormat="1" ht="14.25" customHeight="1" x14ac:dyDescent="0.2"/>
    <row r="800" s="24" customFormat="1" ht="14.25" customHeight="1" x14ac:dyDescent="0.2"/>
    <row r="801" s="24" customFormat="1" ht="14.25" customHeight="1" x14ac:dyDescent="0.2"/>
    <row r="802" s="24" customFormat="1" ht="14.25" customHeight="1" x14ac:dyDescent="0.2"/>
    <row r="803" s="24" customFormat="1" ht="14.25" customHeight="1" x14ac:dyDescent="0.2"/>
    <row r="804" s="24" customFormat="1" ht="14.25" customHeight="1" x14ac:dyDescent="0.2"/>
    <row r="805" s="24" customFormat="1" ht="14.25" customHeight="1" x14ac:dyDescent="0.2"/>
    <row r="806" s="24" customFormat="1" ht="14.25" customHeight="1" x14ac:dyDescent="0.2"/>
    <row r="807" s="24" customFormat="1" ht="14.25" customHeight="1" x14ac:dyDescent="0.2"/>
    <row r="808" s="24" customFormat="1" ht="14.25" customHeight="1" x14ac:dyDescent="0.2"/>
    <row r="809" s="24" customFormat="1" ht="14.25" customHeight="1" x14ac:dyDescent="0.2"/>
    <row r="810" s="24" customFormat="1" ht="14.25" customHeight="1" x14ac:dyDescent="0.2"/>
    <row r="811" s="24" customFormat="1" ht="14.25" customHeight="1" x14ac:dyDescent="0.2"/>
    <row r="812" s="24" customFormat="1" ht="14.25" customHeight="1" x14ac:dyDescent="0.2"/>
    <row r="813" s="24" customFormat="1" ht="14.25" customHeight="1" x14ac:dyDescent="0.2"/>
    <row r="814" s="24" customFormat="1" ht="14.25" customHeight="1" x14ac:dyDescent="0.2"/>
    <row r="815" s="24" customFormat="1" ht="14.25" customHeight="1" x14ac:dyDescent="0.2"/>
    <row r="816" s="24" customFormat="1" ht="14.25" customHeight="1" x14ac:dyDescent="0.2"/>
    <row r="817" s="24" customFormat="1" ht="14.25" customHeight="1" x14ac:dyDescent="0.2"/>
    <row r="818" s="24" customFormat="1" ht="14.25" customHeight="1" x14ac:dyDescent="0.2"/>
    <row r="819" s="24" customFormat="1" ht="14.25" customHeight="1" x14ac:dyDescent="0.2"/>
    <row r="820" s="24" customFormat="1" ht="14.25" customHeight="1" x14ac:dyDescent="0.2"/>
    <row r="821" s="24" customFormat="1" ht="14.25" customHeight="1" x14ac:dyDescent="0.2"/>
    <row r="822" s="24" customFormat="1" ht="14.25" customHeight="1" x14ac:dyDescent="0.2"/>
    <row r="823" s="24" customFormat="1" ht="14.25" customHeight="1" x14ac:dyDescent="0.2"/>
    <row r="824" s="24" customFormat="1" ht="14.25" customHeight="1" x14ac:dyDescent="0.2"/>
    <row r="825" s="24" customFormat="1" ht="14.25" customHeight="1" x14ac:dyDescent="0.2"/>
    <row r="826" s="24" customFormat="1" ht="14.25" customHeight="1" x14ac:dyDescent="0.2"/>
    <row r="827" s="24" customFormat="1" ht="14.25" customHeight="1" x14ac:dyDescent="0.2"/>
    <row r="828" s="24" customFormat="1" ht="14.25" customHeight="1" x14ac:dyDescent="0.2"/>
    <row r="829" s="24" customFormat="1" ht="14.25" customHeight="1" x14ac:dyDescent="0.2"/>
    <row r="830" s="24" customFormat="1" ht="14.25" customHeight="1" x14ac:dyDescent="0.2"/>
    <row r="831" s="24" customFormat="1" ht="14.25" customHeight="1" x14ac:dyDescent="0.2"/>
    <row r="832" s="24" customFormat="1" ht="14.25" customHeight="1" x14ac:dyDescent="0.2"/>
    <row r="833" s="24" customFormat="1" ht="14.25" customHeight="1" x14ac:dyDescent="0.2"/>
    <row r="834" s="24" customFormat="1" ht="14.25" customHeight="1" x14ac:dyDescent="0.2"/>
    <row r="835" s="24" customFormat="1" ht="14.25" customHeight="1" x14ac:dyDescent="0.2"/>
    <row r="836" s="24" customFormat="1" ht="14.25" customHeight="1" x14ac:dyDescent="0.2"/>
    <row r="837" s="24" customFormat="1" ht="14.25" customHeight="1" x14ac:dyDescent="0.2"/>
    <row r="838" s="24" customFormat="1" ht="14.25" customHeight="1" x14ac:dyDescent="0.2"/>
    <row r="839" s="24" customFormat="1" ht="14.25" customHeight="1" x14ac:dyDescent="0.2"/>
    <row r="840" s="24" customFormat="1" ht="14.25" customHeight="1" x14ac:dyDescent="0.2"/>
    <row r="841" s="24" customFormat="1" ht="14.25" customHeight="1" x14ac:dyDescent="0.2"/>
    <row r="842" s="24" customFormat="1" ht="14.25" customHeight="1" x14ac:dyDescent="0.2"/>
    <row r="843" s="24" customFormat="1" ht="14.25" customHeight="1" x14ac:dyDescent="0.2"/>
    <row r="844" s="24" customFormat="1" ht="14.25" customHeight="1" x14ac:dyDescent="0.2"/>
    <row r="845" s="24" customFormat="1" ht="14.25" customHeight="1" x14ac:dyDescent="0.2"/>
    <row r="846" s="24" customFormat="1" ht="14.25" customHeight="1" x14ac:dyDescent="0.2"/>
    <row r="847" s="24" customFormat="1" ht="14.25" customHeight="1" x14ac:dyDescent="0.2"/>
    <row r="848" s="24" customFormat="1" ht="14.25" customHeight="1" x14ac:dyDescent="0.2"/>
    <row r="849" s="24" customFormat="1" ht="14.25" customHeight="1" x14ac:dyDescent="0.2"/>
    <row r="850" s="24" customFormat="1" ht="14.25" customHeight="1" x14ac:dyDescent="0.2"/>
    <row r="851" s="24" customFormat="1" ht="14.25" customHeight="1" x14ac:dyDescent="0.2"/>
    <row r="852" s="24" customFormat="1" ht="14.25" customHeight="1" x14ac:dyDescent="0.2"/>
    <row r="853" s="24" customFormat="1" ht="14.25" customHeight="1" x14ac:dyDescent="0.2"/>
    <row r="854" s="24" customFormat="1" ht="14.25" customHeight="1" x14ac:dyDescent="0.2"/>
    <row r="855" s="24" customFormat="1" ht="14.25" customHeight="1" x14ac:dyDescent="0.2"/>
    <row r="856" s="24" customFormat="1" ht="14.25" customHeight="1" x14ac:dyDescent="0.2"/>
    <row r="857" s="24" customFormat="1" ht="14.25" customHeight="1" x14ac:dyDescent="0.2"/>
    <row r="858" s="24" customFormat="1" ht="14.25" customHeight="1" x14ac:dyDescent="0.2"/>
    <row r="859" s="24" customFormat="1" ht="14.25" customHeight="1" x14ac:dyDescent="0.2"/>
    <row r="860" s="24" customFormat="1" ht="14.25" customHeight="1" x14ac:dyDescent="0.2"/>
    <row r="861" s="24" customFormat="1" ht="14.25" customHeight="1" x14ac:dyDescent="0.2"/>
    <row r="862" s="24" customFormat="1" ht="14.25" customHeight="1" x14ac:dyDescent="0.2"/>
    <row r="863" s="24" customFormat="1" ht="14.25" customHeight="1" x14ac:dyDescent="0.2"/>
    <row r="864" s="24" customFormat="1" ht="14.25" customHeight="1" x14ac:dyDescent="0.2"/>
    <row r="865" s="24" customFormat="1" ht="14.25" customHeight="1" x14ac:dyDescent="0.2"/>
    <row r="866" s="24" customFormat="1" ht="14.25" customHeight="1" x14ac:dyDescent="0.2"/>
    <row r="867" s="24" customFormat="1" ht="14.25" customHeight="1" x14ac:dyDescent="0.2"/>
    <row r="868" s="24" customFormat="1" ht="14.25" customHeight="1" x14ac:dyDescent="0.2"/>
    <row r="869" s="24" customFormat="1" ht="14.25" customHeight="1" x14ac:dyDescent="0.2"/>
    <row r="870" s="24" customFormat="1" ht="14.25" customHeight="1" x14ac:dyDescent="0.2"/>
    <row r="871" s="24" customFormat="1" ht="14.25" customHeight="1" x14ac:dyDescent="0.2"/>
    <row r="872" s="24" customFormat="1" ht="14.25" customHeight="1" x14ac:dyDescent="0.2"/>
    <row r="873" s="24" customFormat="1" ht="14.25" customHeight="1" x14ac:dyDescent="0.2"/>
    <row r="874" s="24" customFormat="1" ht="14.25" customHeight="1" x14ac:dyDescent="0.2"/>
    <row r="875" s="24" customFormat="1" ht="14.25" customHeight="1" x14ac:dyDescent="0.2"/>
    <row r="876" s="24" customFormat="1" ht="14.25" customHeight="1" x14ac:dyDescent="0.2"/>
    <row r="877" s="24" customFormat="1" ht="14.25" customHeight="1" x14ac:dyDescent="0.2"/>
    <row r="878" s="24" customFormat="1" ht="14.25" customHeight="1" x14ac:dyDescent="0.2"/>
    <row r="879" s="24" customFormat="1" ht="14.25" customHeight="1" x14ac:dyDescent="0.2"/>
    <row r="880" s="24" customFormat="1" ht="14.25" customHeight="1" x14ac:dyDescent="0.2"/>
    <row r="881" s="24" customFormat="1" ht="14.25" customHeight="1" x14ac:dyDescent="0.2"/>
    <row r="882" s="24" customFormat="1" ht="14.25" customHeight="1" x14ac:dyDescent="0.2"/>
    <row r="883" s="24" customFormat="1" ht="14.25" customHeight="1" x14ac:dyDescent="0.2"/>
    <row r="884" s="24" customFormat="1" ht="14.25" customHeight="1" x14ac:dyDescent="0.2"/>
    <row r="885" s="24" customFormat="1" ht="14.25" customHeight="1" x14ac:dyDescent="0.2"/>
    <row r="886" s="24" customFormat="1" ht="14.25" customHeight="1" x14ac:dyDescent="0.2"/>
    <row r="887" s="24" customFormat="1" ht="14.25" customHeight="1" x14ac:dyDescent="0.2"/>
    <row r="888" s="24" customFormat="1" ht="14.25" customHeight="1" x14ac:dyDescent="0.2"/>
    <row r="889" s="24" customFormat="1" ht="14.25" customHeight="1" x14ac:dyDescent="0.2"/>
    <row r="890" s="24" customFormat="1" ht="14.25" customHeight="1" x14ac:dyDescent="0.2"/>
    <row r="891" s="24" customFormat="1" ht="14.25" customHeight="1" x14ac:dyDescent="0.2"/>
    <row r="892" s="24" customFormat="1" ht="14.25" customHeight="1" x14ac:dyDescent="0.2"/>
    <row r="893" s="24" customFormat="1" ht="14.25" customHeight="1" x14ac:dyDescent="0.2"/>
    <row r="894" s="24" customFormat="1" ht="14.25" customHeight="1" x14ac:dyDescent="0.2"/>
    <row r="895" s="24" customFormat="1" ht="14.25" customHeight="1" x14ac:dyDescent="0.2"/>
    <row r="896" s="24" customFormat="1" ht="14.25" customHeight="1" x14ac:dyDescent="0.2"/>
    <row r="897" s="24" customFormat="1" ht="14.25" customHeight="1" x14ac:dyDescent="0.2"/>
    <row r="898" s="24" customFormat="1" ht="14.25" customHeight="1" x14ac:dyDescent="0.2"/>
    <row r="899" s="24" customFormat="1" ht="14.25" customHeight="1" x14ac:dyDescent="0.2"/>
    <row r="900" s="24" customFormat="1" ht="14.25" customHeight="1" x14ac:dyDescent="0.2"/>
    <row r="901" s="24" customFormat="1" ht="14.25" customHeight="1" x14ac:dyDescent="0.2"/>
    <row r="902" s="24" customFormat="1" ht="14.25" customHeight="1" x14ac:dyDescent="0.2"/>
    <row r="903" s="24" customFormat="1" ht="14.25" customHeight="1" x14ac:dyDescent="0.2"/>
    <row r="904" s="24" customFormat="1" ht="14.25" customHeight="1" x14ac:dyDescent="0.2"/>
    <row r="905" s="24" customFormat="1" ht="14.25" customHeight="1" x14ac:dyDescent="0.2"/>
    <row r="906" s="24" customFormat="1" ht="14.25" customHeight="1" x14ac:dyDescent="0.2"/>
    <row r="907" s="24" customFormat="1" ht="14.25" customHeight="1" x14ac:dyDescent="0.2"/>
    <row r="908" s="24" customFormat="1" ht="14.25" customHeight="1" x14ac:dyDescent="0.2"/>
    <row r="909" s="24" customFormat="1" ht="14.25" customHeight="1" x14ac:dyDescent="0.2"/>
    <row r="910" s="24" customFormat="1" ht="14.25" customHeight="1" x14ac:dyDescent="0.2"/>
    <row r="911" s="24" customFormat="1" ht="14.25" customHeight="1" x14ac:dyDescent="0.2"/>
    <row r="912" s="24" customFormat="1" ht="14.25" customHeight="1" x14ac:dyDescent="0.2"/>
    <row r="913" s="24" customFormat="1" ht="14.25" customHeight="1" x14ac:dyDescent="0.2"/>
    <row r="914" s="24" customFormat="1" ht="14.25" customHeight="1" x14ac:dyDescent="0.2"/>
    <row r="915" s="24" customFormat="1" ht="14.25" customHeight="1" x14ac:dyDescent="0.2"/>
    <row r="916" s="24" customFormat="1" ht="14.25" customHeight="1" x14ac:dyDescent="0.2"/>
    <row r="917" s="24" customFormat="1" ht="14.25" customHeight="1" x14ac:dyDescent="0.2"/>
    <row r="918" s="24" customFormat="1" ht="14.25" customHeight="1" x14ac:dyDescent="0.2"/>
    <row r="919" s="24" customFormat="1" ht="14.25" customHeight="1" x14ac:dyDescent="0.2"/>
    <row r="920" s="24" customFormat="1" ht="14.25" customHeight="1" x14ac:dyDescent="0.2"/>
    <row r="921" s="24" customFormat="1" ht="14.25" customHeight="1" x14ac:dyDescent="0.2"/>
    <row r="922" s="24" customFormat="1" ht="14.25" customHeight="1" x14ac:dyDescent="0.2"/>
    <row r="923" s="24" customFormat="1" ht="14.25" customHeight="1" x14ac:dyDescent="0.2"/>
    <row r="924" s="24" customFormat="1" ht="14.25" customHeight="1" x14ac:dyDescent="0.2"/>
    <row r="925" s="24" customFormat="1" ht="14.25" customHeight="1" x14ac:dyDescent="0.2"/>
    <row r="926" s="24" customFormat="1" ht="14.25" customHeight="1" x14ac:dyDescent="0.2"/>
    <row r="927" s="24" customFormat="1" ht="14.25" customHeight="1" x14ac:dyDescent="0.2"/>
    <row r="928" s="24" customFormat="1" ht="14.25" customHeight="1" x14ac:dyDescent="0.2"/>
    <row r="929" s="24" customFormat="1" ht="14.25" customHeight="1" x14ac:dyDescent="0.2"/>
    <row r="930" s="24" customFormat="1" ht="14.25" customHeight="1" x14ac:dyDescent="0.2"/>
    <row r="931" s="24" customFormat="1" ht="14.25" customHeight="1" x14ac:dyDescent="0.2"/>
    <row r="932" s="24" customFormat="1" ht="14.25" customHeight="1" x14ac:dyDescent="0.2"/>
    <row r="933" s="24" customFormat="1" ht="14.25" customHeight="1" x14ac:dyDescent="0.2"/>
    <row r="934" s="24" customFormat="1" ht="14.25" customHeight="1" x14ac:dyDescent="0.2"/>
    <row r="935" s="24" customFormat="1" ht="14.25" customHeight="1" x14ac:dyDescent="0.2"/>
    <row r="936" s="24" customFormat="1" ht="14.25" customHeight="1" x14ac:dyDescent="0.2"/>
    <row r="937" s="24" customFormat="1" ht="14.25" customHeight="1" x14ac:dyDescent="0.2"/>
    <row r="938" s="24" customFormat="1" ht="14.25" customHeight="1" x14ac:dyDescent="0.2"/>
    <row r="939" s="24" customFormat="1" ht="14.25" customHeight="1" x14ac:dyDescent="0.2"/>
    <row r="940" s="24" customFormat="1" ht="14.25" customHeight="1" x14ac:dyDescent="0.2"/>
    <row r="941" s="24" customFormat="1" ht="14.25" customHeight="1" x14ac:dyDescent="0.2"/>
    <row r="942" s="24" customFormat="1" ht="14.25" customHeight="1" x14ac:dyDescent="0.2"/>
    <row r="943" s="24" customFormat="1" ht="14.25" customHeight="1" x14ac:dyDescent="0.2"/>
    <row r="944" s="24" customFormat="1" ht="14.25" customHeight="1" x14ac:dyDescent="0.2"/>
    <row r="945" s="24" customFormat="1" ht="14.25" customHeight="1" x14ac:dyDescent="0.2"/>
    <row r="946" s="24" customFormat="1" ht="14.25" customHeight="1" x14ac:dyDescent="0.2"/>
    <row r="947" s="24" customFormat="1" ht="14.25" customHeight="1" x14ac:dyDescent="0.2"/>
    <row r="948" s="24" customFormat="1" ht="14.25" customHeight="1" x14ac:dyDescent="0.2"/>
    <row r="949" s="24" customFormat="1" ht="14.25" customHeight="1" x14ac:dyDescent="0.2"/>
    <row r="950" s="24" customFormat="1" ht="14.25" customHeight="1" x14ac:dyDescent="0.2"/>
    <row r="951" s="24" customFormat="1" ht="14.25" customHeight="1" x14ac:dyDescent="0.2"/>
    <row r="952" s="24" customFormat="1" ht="14.25" customHeight="1" x14ac:dyDescent="0.2"/>
    <row r="953" s="24" customFormat="1" ht="14.25" customHeight="1" x14ac:dyDescent="0.2"/>
    <row r="954" s="24" customFormat="1" ht="14.25" customHeight="1" x14ac:dyDescent="0.2"/>
    <row r="955" s="24" customFormat="1" ht="14.25" customHeight="1" x14ac:dyDescent="0.2"/>
    <row r="956" s="24" customFormat="1" ht="14.25" customHeight="1" x14ac:dyDescent="0.2"/>
    <row r="957" s="24" customFormat="1" ht="14.25" customHeight="1" x14ac:dyDescent="0.2"/>
    <row r="958" s="24" customFormat="1" ht="14.25" customHeight="1" x14ac:dyDescent="0.2"/>
    <row r="959" s="24" customFormat="1" ht="14.25" customHeight="1" x14ac:dyDescent="0.2"/>
    <row r="960" s="24" customFormat="1" ht="14.25" customHeight="1" x14ac:dyDescent="0.2"/>
    <row r="961" s="24" customFormat="1" ht="14.25" customHeight="1" x14ac:dyDescent="0.2"/>
    <row r="962" s="24" customFormat="1" ht="14.25" customHeight="1" x14ac:dyDescent="0.2"/>
    <row r="963" s="24" customFormat="1" ht="14.25" customHeight="1" x14ac:dyDescent="0.2"/>
    <row r="964" s="24" customFormat="1" ht="14.25" customHeight="1" x14ac:dyDescent="0.2"/>
    <row r="965" s="24" customFormat="1" ht="14.25" customHeight="1" x14ac:dyDescent="0.2"/>
    <row r="966" s="24" customFormat="1" ht="14.25" customHeight="1" x14ac:dyDescent="0.2"/>
    <row r="967" s="24" customFormat="1" ht="14.25" customHeight="1" x14ac:dyDescent="0.2"/>
    <row r="968" s="24" customFormat="1" ht="14.25" customHeight="1" x14ac:dyDescent="0.2"/>
    <row r="969" s="24" customFormat="1" ht="14.25" customHeight="1" x14ac:dyDescent="0.2"/>
    <row r="970" s="24" customFormat="1" ht="14.25" customHeight="1" x14ac:dyDescent="0.2"/>
    <row r="971" s="24" customFormat="1" ht="14.25" customHeight="1" x14ac:dyDescent="0.2"/>
    <row r="972" s="24" customFormat="1" ht="14.25" customHeight="1" x14ac:dyDescent="0.2"/>
    <row r="973" s="24" customFormat="1" ht="14.25" customHeight="1" x14ac:dyDescent="0.2"/>
    <row r="974" s="24" customFormat="1" ht="14.25" customHeight="1" x14ac:dyDescent="0.2"/>
    <row r="975" s="24" customFormat="1" ht="14.25" customHeight="1" x14ac:dyDescent="0.2"/>
    <row r="976" s="24" customFormat="1" ht="14.25" customHeight="1" x14ac:dyDescent="0.2"/>
    <row r="977" s="24" customFormat="1" ht="14.25" customHeight="1" x14ac:dyDescent="0.2"/>
    <row r="978" s="24" customFormat="1" ht="14.25" customHeight="1" x14ac:dyDescent="0.2"/>
    <row r="979" s="24" customFormat="1" ht="14.25" customHeight="1" x14ac:dyDescent="0.2"/>
    <row r="980" s="24" customFormat="1" ht="14.25" customHeight="1" x14ac:dyDescent="0.2"/>
    <row r="981" s="24" customFormat="1" ht="14.25" customHeight="1" x14ac:dyDescent="0.2"/>
    <row r="982" s="24" customFormat="1" ht="14.25" customHeight="1" x14ac:dyDescent="0.2"/>
    <row r="983" s="24" customFormat="1" ht="14.25" customHeight="1" x14ac:dyDescent="0.2"/>
    <row r="984" s="24" customFormat="1" ht="14.25" customHeight="1" x14ac:dyDescent="0.2"/>
    <row r="985" s="24" customFormat="1" ht="14.25" customHeight="1" x14ac:dyDescent="0.2"/>
    <row r="986" s="24" customFormat="1" ht="14.25" customHeight="1" x14ac:dyDescent="0.2"/>
    <row r="987" s="24" customFormat="1" ht="14.25" customHeight="1" x14ac:dyDescent="0.2"/>
    <row r="988" s="24" customFormat="1" ht="14.25" customHeight="1" x14ac:dyDescent="0.2"/>
    <row r="989" s="24" customFormat="1" ht="14.25" customHeight="1" x14ac:dyDescent="0.2"/>
    <row r="990" s="24" customFormat="1" ht="14.25" customHeight="1" x14ac:dyDescent="0.2"/>
    <row r="991" s="24" customFormat="1" ht="14.25" customHeight="1" x14ac:dyDescent="0.2"/>
    <row r="992" s="24" customFormat="1" ht="14.25" customHeight="1" x14ac:dyDescent="0.2"/>
    <row r="993" s="24" customFormat="1" ht="14.25" customHeight="1" x14ac:dyDescent="0.2"/>
    <row r="994" s="24" customFormat="1" ht="14.25" customHeight="1" x14ac:dyDescent="0.2"/>
    <row r="995" s="24" customFormat="1" ht="14.25" customHeight="1" x14ac:dyDescent="0.2"/>
    <row r="996" s="24" customFormat="1" ht="14.25" customHeight="1" x14ac:dyDescent="0.2"/>
    <row r="997" s="24" customFormat="1" ht="14.25" customHeight="1" x14ac:dyDescent="0.2"/>
    <row r="998" s="24" customFormat="1" ht="14.25" customHeight="1" x14ac:dyDescent="0.2"/>
    <row r="999" s="24" customFormat="1" ht="14.25" customHeight="1" x14ac:dyDescent="0.2"/>
    <row r="1000" s="24" customFormat="1" ht="14.25" customHeight="1" x14ac:dyDescent="0.2"/>
  </sheetData>
  <printOptions horizontalCentered="1" verticalCentered="1"/>
  <pageMargins left="0.39370078740157483" right="0.39370078740157483" top="0.39370078740157483" bottom="0.3937007874015748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00"/>
  <sheetViews>
    <sheetView showGridLines="0" topLeftCell="A7" workbookViewId="0">
      <selection activeCell="E56" sqref="E56"/>
    </sheetView>
  </sheetViews>
  <sheetFormatPr baseColWidth="10" defaultColWidth="14.5" defaultRowHeight="15" customHeight="1" x14ac:dyDescent="0.2"/>
  <cols>
    <col min="1" max="1" width="4.6640625" customWidth="1"/>
    <col min="2" max="2" width="1.6640625" customWidth="1"/>
    <col min="3" max="3" width="36.6640625" customWidth="1"/>
    <col min="4" max="4" width="1.6640625" customWidth="1"/>
    <col min="5" max="7" width="13.6640625" customWidth="1"/>
    <col min="8" max="9" width="13.6640625" hidden="1" customWidth="1"/>
    <col min="10" max="10" width="1.6640625" customWidth="1"/>
    <col min="11" max="11" width="13.6640625" customWidth="1"/>
    <col min="12" max="12" width="1.6640625" customWidth="1"/>
    <col min="13" max="22" width="10.6640625" customWidth="1"/>
    <col min="23" max="23" width="11.6640625" customWidth="1"/>
    <col min="24" max="25" width="1.6640625" customWidth="1"/>
    <col min="26" max="31" width="11.6640625" customWidth="1"/>
  </cols>
  <sheetData>
    <row r="1" spans="1:31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4" customHeight="1" x14ac:dyDescent="0.2">
      <c r="A2" s="1"/>
      <c r="B2" s="1"/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8" customHeight="1" x14ac:dyDescent="0.2">
      <c r="A5" s="3"/>
      <c r="B5" s="3"/>
      <c r="C5" s="4" t="s">
        <v>4</v>
      </c>
      <c r="D5" s="3"/>
      <c r="E5" s="5">
        <v>2022</v>
      </c>
      <c r="F5" s="5">
        <v>2023</v>
      </c>
      <c r="G5" s="5">
        <v>2024</v>
      </c>
      <c r="H5" s="5">
        <v>2025</v>
      </c>
      <c r="I5" s="5">
        <v>2026</v>
      </c>
      <c r="J5" s="5"/>
      <c r="K5" s="6" t="s">
        <v>5</v>
      </c>
      <c r="L5" s="7"/>
      <c r="M5" s="7"/>
      <c r="N5" s="8"/>
      <c r="O5" s="7"/>
      <c r="P5" s="7"/>
      <c r="Q5" s="7"/>
      <c r="R5" s="7"/>
      <c r="S5" s="7"/>
      <c r="T5" s="7"/>
      <c r="U5" s="7"/>
      <c r="V5" s="7"/>
      <c r="W5" s="3"/>
      <c r="X5" s="3"/>
      <c r="Y5" s="3"/>
      <c r="Z5" s="8"/>
      <c r="AA5" s="7"/>
      <c r="AB5" s="7"/>
      <c r="AC5" s="7"/>
      <c r="AD5" s="7"/>
      <c r="AE5" s="7"/>
    </row>
    <row r="6" spans="1:31" ht="9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8" customHeight="1" x14ac:dyDescent="0.2">
      <c r="A7" s="1"/>
      <c r="B7" s="1"/>
      <c r="C7" s="9" t="s">
        <v>6</v>
      </c>
      <c r="D7" s="1"/>
      <c r="E7" s="10">
        <f>+'1. Bottega Ecosistema'!G18</f>
        <v>63040</v>
      </c>
      <c r="F7" s="10">
        <f>+'1. Bottega Ecosistema'!H18</f>
        <v>78640</v>
      </c>
      <c r="G7" s="10">
        <f>+'1. Bottega Ecosistema'!I18</f>
        <v>93600</v>
      </c>
      <c r="H7" s="10"/>
      <c r="I7" s="10"/>
      <c r="J7" s="10"/>
      <c r="K7" s="10">
        <f t="shared" ref="K7:K8" si="0">SUM(E7:I7)</f>
        <v>235280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8" customHeight="1" x14ac:dyDescent="0.2">
      <c r="A8" s="1"/>
      <c r="B8" s="1"/>
      <c r="C8" s="9" t="s">
        <v>7</v>
      </c>
      <c r="D8" s="1"/>
      <c r="E8" s="10">
        <f>+'1. Bottega Ecosistema'!G39</f>
        <v>66824</v>
      </c>
      <c r="F8" s="10">
        <f>+'1. Bottega Ecosistema'!H39</f>
        <v>78680</v>
      </c>
      <c r="G8" s="10">
        <f>+'1. Bottega Ecosistema'!I39</f>
        <v>88176</v>
      </c>
      <c r="H8" s="10"/>
      <c r="I8" s="10"/>
      <c r="J8" s="10"/>
      <c r="K8" s="10">
        <f t="shared" si="0"/>
        <v>233680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9" customHeight="1" x14ac:dyDescent="0.2">
      <c r="A9" s="1"/>
      <c r="B9" s="1"/>
      <c r="C9" s="9"/>
      <c r="D9" s="1"/>
      <c r="E9" s="10"/>
      <c r="F9" s="10"/>
      <c r="G9" s="10"/>
      <c r="H9" s="10"/>
      <c r="I9" s="10"/>
      <c r="J9" s="10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1" customHeight="1" x14ac:dyDescent="0.2">
      <c r="A10" s="1"/>
      <c r="B10" s="1"/>
      <c r="C10" s="7" t="s">
        <v>8</v>
      </c>
      <c r="D10" s="1"/>
      <c r="E10" s="11">
        <f t="shared" ref="E10:I10" si="1">+E7-E8</f>
        <v>-3784</v>
      </c>
      <c r="F10" s="11">
        <f t="shared" si="1"/>
        <v>-40</v>
      </c>
      <c r="G10" s="11">
        <f t="shared" si="1"/>
        <v>5424</v>
      </c>
      <c r="H10" s="11">
        <f t="shared" si="1"/>
        <v>0</v>
      </c>
      <c r="I10" s="11">
        <f t="shared" si="1"/>
        <v>0</v>
      </c>
      <c r="J10" s="12"/>
      <c r="K10" s="11">
        <f>+K7-K8</f>
        <v>1600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8" customHeight="1" x14ac:dyDescent="0.2">
      <c r="A13" s="3"/>
      <c r="B13" s="3"/>
      <c r="C13" s="4" t="s">
        <v>9</v>
      </c>
      <c r="D13" s="3"/>
      <c r="E13" s="5">
        <v>2022</v>
      </c>
      <c r="F13" s="5">
        <v>2023</v>
      </c>
      <c r="G13" s="5">
        <v>2024</v>
      </c>
      <c r="H13" s="5">
        <v>2025</v>
      </c>
      <c r="I13" s="5">
        <v>2026</v>
      </c>
      <c r="J13" s="5"/>
      <c r="K13" s="6" t="s">
        <v>5</v>
      </c>
      <c r="L13" s="7"/>
      <c r="M13" s="7"/>
      <c r="N13" s="8"/>
      <c r="O13" s="7"/>
      <c r="P13" s="7"/>
      <c r="Q13" s="7"/>
      <c r="R13" s="7"/>
      <c r="S13" s="7"/>
      <c r="T13" s="7"/>
      <c r="U13" s="7"/>
      <c r="V13" s="7"/>
      <c r="W13" s="3"/>
      <c r="X13" s="3"/>
      <c r="Y13" s="3"/>
      <c r="Z13" s="8"/>
      <c r="AA13" s="7"/>
      <c r="AB13" s="7"/>
      <c r="AC13" s="7"/>
      <c r="AD13" s="7"/>
      <c r="AE13" s="7"/>
    </row>
    <row r="14" spans="1:31" ht="9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" customHeight="1" x14ac:dyDescent="0.2">
      <c r="A15" s="1"/>
      <c r="B15" s="1"/>
      <c r="C15" s="9" t="s">
        <v>6</v>
      </c>
      <c r="D15" s="1"/>
      <c r="E15" s="10">
        <f>+'2. Noleggio E-Byke'!G21</f>
        <v>4640</v>
      </c>
      <c r="F15" s="10">
        <f>+'2. Noleggio E-Byke'!H21</f>
        <v>5640</v>
      </c>
      <c r="G15" s="10">
        <f>+'2. Noleggio E-Byke'!I21</f>
        <v>6750</v>
      </c>
      <c r="H15" s="10"/>
      <c r="I15" s="10"/>
      <c r="J15" s="10"/>
      <c r="K15" s="10">
        <f t="shared" ref="K15:K16" si="2">SUM(E15:I15)</f>
        <v>17030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8" customHeight="1" x14ac:dyDescent="0.2">
      <c r="A16" s="1"/>
      <c r="B16" s="1"/>
      <c r="C16" s="9" t="s">
        <v>7</v>
      </c>
      <c r="D16" s="1"/>
      <c r="E16" s="10">
        <f>+'2. Noleggio E-Byke'!G44</f>
        <v>3700</v>
      </c>
      <c r="F16" s="10">
        <f>+'2. Noleggio E-Byke'!H44</f>
        <v>4425</v>
      </c>
      <c r="G16" s="10">
        <f>+'2. Noleggio E-Byke'!I44</f>
        <v>4893.75</v>
      </c>
      <c r="H16" s="10"/>
      <c r="I16" s="10"/>
      <c r="J16" s="10"/>
      <c r="K16" s="10">
        <f t="shared" si="2"/>
        <v>13018.75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9" customHeight="1" x14ac:dyDescent="0.2">
      <c r="A17" s="1"/>
      <c r="B17" s="1"/>
      <c r="C17" s="9"/>
      <c r="D17" s="1"/>
      <c r="E17" s="10"/>
      <c r="F17" s="10"/>
      <c r="G17" s="10"/>
      <c r="H17" s="10"/>
      <c r="I17" s="10"/>
      <c r="J17" s="10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8" customHeight="1" x14ac:dyDescent="0.2">
      <c r="A18" s="1"/>
      <c r="B18" s="1"/>
      <c r="C18" s="7" t="s">
        <v>8</v>
      </c>
      <c r="D18" s="1"/>
      <c r="E18" s="11">
        <f t="shared" ref="E18:I18" si="3">+E15-E16</f>
        <v>940</v>
      </c>
      <c r="F18" s="11">
        <f t="shared" si="3"/>
        <v>1215</v>
      </c>
      <c r="G18" s="11">
        <f t="shared" si="3"/>
        <v>1856.25</v>
      </c>
      <c r="H18" s="11">
        <f t="shared" si="3"/>
        <v>0</v>
      </c>
      <c r="I18" s="11">
        <f t="shared" si="3"/>
        <v>0</v>
      </c>
      <c r="J18" s="12"/>
      <c r="K18" s="11">
        <f>+K15-K16</f>
        <v>4011.25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8" customHeight="1" x14ac:dyDescent="0.2">
      <c r="A21" s="3"/>
      <c r="B21" s="3"/>
      <c r="C21" s="4" t="s">
        <v>10</v>
      </c>
      <c r="D21" s="3"/>
      <c r="E21" s="5">
        <v>2022</v>
      </c>
      <c r="F21" s="5">
        <v>2023</v>
      </c>
      <c r="G21" s="5">
        <v>2024</v>
      </c>
      <c r="H21" s="5">
        <v>2025</v>
      </c>
      <c r="I21" s="5">
        <v>2026</v>
      </c>
      <c r="J21" s="5"/>
      <c r="K21" s="6" t="s">
        <v>5</v>
      </c>
      <c r="L21" s="7"/>
      <c r="M21" s="7"/>
      <c r="N21" s="8"/>
      <c r="O21" s="7"/>
      <c r="P21" s="7"/>
      <c r="Q21" s="7"/>
      <c r="R21" s="7"/>
      <c r="S21" s="7"/>
      <c r="T21" s="7"/>
      <c r="U21" s="7"/>
      <c r="V21" s="7"/>
      <c r="W21" s="3"/>
      <c r="X21" s="3"/>
      <c r="Y21" s="3"/>
      <c r="Z21" s="8"/>
      <c r="AA21" s="7"/>
      <c r="AB21" s="7"/>
      <c r="AC21" s="7"/>
      <c r="AD21" s="7"/>
      <c r="AE21" s="7"/>
    </row>
    <row r="22" spans="1:31" ht="9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" customHeight="1" x14ac:dyDescent="0.2">
      <c r="A23" s="1"/>
      <c r="B23" s="1"/>
      <c r="C23" s="9" t="s">
        <v>6</v>
      </c>
      <c r="D23" s="1"/>
      <c r="E23" s="10">
        <f>+'4. Rete Toscana'!G21</f>
        <v>17640</v>
      </c>
      <c r="F23" s="10">
        <f>+'4. Rete Toscana'!H21</f>
        <v>27840</v>
      </c>
      <c r="G23" s="10">
        <f>+'4. Rete Toscana'!I21</f>
        <v>46240</v>
      </c>
      <c r="H23" s="10"/>
      <c r="I23" s="10"/>
      <c r="J23" s="10"/>
      <c r="K23" s="10">
        <f t="shared" ref="K23:K24" si="4">SUM(E23:I23)</f>
        <v>91720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 customHeight="1" x14ac:dyDescent="0.2">
      <c r="A24" s="1"/>
      <c r="B24" s="1"/>
      <c r="C24" s="9" t="s">
        <v>7</v>
      </c>
      <c r="D24" s="1"/>
      <c r="E24" s="10">
        <f>+'4. Rete Toscana'!G44</f>
        <v>10800</v>
      </c>
      <c r="F24" s="10">
        <f>+'4. Rete Toscana'!H44</f>
        <v>16800</v>
      </c>
      <c r="G24" s="10">
        <f>+'4. Rete Toscana'!I44</f>
        <v>27200</v>
      </c>
      <c r="H24" s="10"/>
      <c r="I24" s="10"/>
      <c r="J24" s="10"/>
      <c r="K24" s="10">
        <f t="shared" si="4"/>
        <v>54800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9.75" customHeight="1" x14ac:dyDescent="0.2">
      <c r="A25" s="1"/>
      <c r="B25" s="1"/>
      <c r="C25" s="9"/>
      <c r="D25" s="1"/>
      <c r="E25" s="10"/>
      <c r="F25" s="10"/>
      <c r="G25" s="10"/>
      <c r="H25" s="10"/>
      <c r="I25" s="10"/>
      <c r="J25" s="10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8" customHeight="1" x14ac:dyDescent="0.2">
      <c r="A26" s="1"/>
      <c r="B26" s="1"/>
      <c r="C26" s="7" t="s">
        <v>8</v>
      </c>
      <c r="D26" s="1"/>
      <c r="E26" s="11">
        <f t="shared" ref="E26:I26" si="5">+E23-E24</f>
        <v>6840</v>
      </c>
      <c r="F26" s="11">
        <f t="shared" si="5"/>
        <v>11040</v>
      </c>
      <c r="G26" s="11">
        <f t="shared" si="5"/>
        <v>19040</v>
      </c>
      <c r="H26" s="11">
        <f t="shared" si="5"/>
        <v>0</v>
      </c>
      <c r="I26" s="11">
        <f t="shared" si="5"/>
        <v>0</v>
      </c>
      <c r="J26" s="12"/>
      <c r="K26" s="11">
        <f>+K23-K24</f>
        <v>36920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9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9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8" customHeight="1" x14ac:dyDescent="0.2">
      <c r="A29" s="3"/>
      <c r="B29" s="3"/>
      <c r="C29" s="4" t="s">
        <v>11</v>
      </c>
      <c r="D29" s="3"/>
      <c r="E29" s="5">
        <v>2022</v>
      </c>
      <c r="F29" s="5">
        <v>2023</v>
      </c>
      <c r="G29" s="5">
        <v>2024</v>
      </c>
      <c r="H29" s="5">
        <v>2025</v>
      </c>
      <c r="I29" s="5">
        <v>2026</v>
      </c>
      <c r="J29" s="5"/>
      <c r="K29" s="6" t="s">
        <v>5</v>
      </c>
      <c r="L29" s="7"/>
      <c r="M29" s="7"/>
      <c r="N29" s="8"/>
      <c r="O29" s="7"/>
      <c r="P29" s="7"/>
      <c r="Q29" s="7"/>
      <c r="R29" s="7"/>
      <c r="S29" s="7"/>
      <c r="T29" s="7"/>
      <c r="U29" s="7"/>
      <c r="V29" s="7"/>
      <c r="W29" s="3"/>
      <c r="X29" s="3"/>
      <c r="Y29" s="3"/>
      <c r="Z29" s="8"/>
      <c r="AA29" s="7"/>
      <c r="AB29" s="7"/>
      <c r="AC29" s="7"/>
      <c r="AD29" s="7"/>
      <c r="AE29" s="7"/>
    </row>
    <row r="30" spans="1:31" ht="9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8" customHeight="1" x14ac:dyDescent="0.2">
      <c r="A31" s="1"/>
      <c r="B31" s="1"/>
      <c r="C31" s="9" t="s">
        <v>12</v>
      </c>
      <c r="D31" s="1"/>
      <c r="E31" s="10">
        <f>+'5. Siti turistici'!G21</f>
        <v>34640</v>
      </c>
      <c r="F31" s="10">
        <f>+'5. Siti turistici'!H21</f>
        <v>41440</v>
      </c>
      <c r="G31" s="10">
        <f>+'5. Siti turistici'!I21</f>
        <v>55080</v>
      </c>
      <c r="H31" s="10"/>
      <c r="I31" s="10"/>
      <c r="J31" s="10"/>
      <c r="K31" s="10">
        <f t="shared" ref="K31:K32" si="6">SUM(E31:I31)</f>
        <v>131160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8" customHeight="1" x14ac:dyDescent="0.2">
      <c r="A32" s="1"/>
      <c r="B32" s="1"/>
      <c r="C32" s="9" t="s">
        <v>13</v>
      </c>
      <c r="D32" s="1"/>
      <c r="E32" s="10">
        <f>+'5. Siti turistici'!G44</f>
        <v>33440</v>
      </c>
      <c r="F32" s="10">
        <f>+'5. Siti turistici'!H44</f>
        <v>37928</v>
      </c>
      <c r="G32" s="10">
        <f>+'5. Siti turistici'!I44</f>
        <v>47368.800000000003</v>
      </c>
      <c r="H32" s="10"/>
      <c r="I32" s="10"/>
      <c r="J32" s="10"/>
      <c r="K32" s="10">
        <f t="shared" si="6"/>
        <v>118736.8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9" customHeight="1" x14ac:dyDescent="0.2">
      <c r="A33" s="1"/>
      <c r="B33" s="1"/>
      <c r="C33" s="9"/>
      <c r="D33" s="1"/>
      <c r="E33" s="10"/>
      <c r="F33" s="10"/>
      <c r="G33" s="10"/>
      <c r="H33" s="10"/>
      <c r="I33" s="10"/>
      <c r="J33" s="10"/>
      <c r="K33" s="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8" customHeight="1" x14ac:dyDescent="0.2">
      <c r="A34" s="1"/>
      <c r="B34" s="1"/>
      <c r="C34" s="7" t="s">
        <v>8</v>
      </c>
      <c r="D34" s="1"/>
      <c r="E34" s="11">
        <f t="shared" ref="E34:I34" si="7">+E31-E32</f>
        <v>1200</v>
      </c>
      <c r="F34" s="11">
        <f t="shared" si="7"/>
        <v>3512</v>
      </c>
      <c r="G34" s="11">
        <f t="shared" si="7"/>
        <v>7711.1999999999971</v>
      </c>
      <c r="H34" s="11">
        <f t="shared" si="7"/>
        <v>0</v>
      </c>
      <c r="I34" s="11">
        <f t="shared" si="7"/>
        <v>0</v>
      </c>
      <c r="J34" s="12"/>
      <c r="K34" s="11">
        <f>+K31-K32</f>
        <v>12423.199999999997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8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8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8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8" customHeight="1" x14ac:dyDescent="0.2">
      <c r="A38" s="3"/>
      <c r="B38" s="3"/>
      <c r="C38" s="4" t="s">
        <v>14</v>
      </c>
      <c r="D38" s="3"/>
      <c r="E38" s="5">
        <v>2022</v>
      </c>
      <c r="F38" s="5">
        <v>2023</v>
      </c>
      <c r="G38" s="5">
        <v>2024</v>
      </c>
      <c r="H38" s="5">
        <v>2025</v>
      </c>
      <c r="I38" s="5">
        <v>2026</v>
      </c>
      <c r="J38" s="5"/>
      <c r="K38" s="6" t="s">
        <v>5</v>
      </c>
      <c r="L38" s="7"/>
      <c r="M38" s="7"/>
      <c r="N38" s="8"/>
      <c r="O38" s="7"/>
      <c r="P38" s="7"/>
      <c r="Q38" s="7"/>
      <c r="R38" s="7"/>
      <c r="S38" s="7"/>
      <c r="T38" s="7"/>
      <c r="U38" s="7"/>
      <c r="V38" s="7"/>
      <c r="W38" s="3"/>
      <c r="X38" s="3"/>
      <c r="Y38" s="3"/>
      <c r="Z38" s="8"/>
      <c r="AA38" s="7"/>
      <c r="AB38" s="7"/>
      <c r="AC38" s="7"/>
      <c r="AD38" s="7"/>
      <c r="AE38" s="7"/>
    </row>
    <row r="39" spans="1:31" ht="9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8" customHeight="1" x14ac:dyDescent="0.2">
      <c r="A40" s="1"/>
      <c r="B40" s="1"/>
      <c r="C40" s="9" t="s">
        <v>12</v>
      </c>
      <c r="D40" s="1"/>
      <c r="E40" s="10">
        <f>+'6. Ex vivaio'!G21</f>
        <v>6640</v>
      </c>
      <c r="F40" s="10">
        <f>+'6. Ex vivaio'!H21</f>
        <v>9640</v>
      </c>
      <c r="G40" s="10">
        <f>+'6. Ex vivaio'!I21</f>
        <v>6000</v>
      </c>
      <c r="H40" s="10"/>
      <c r="I40" s="10"/>
      <c r="J40" s="10"/>
      <c r="K40" s="10">
        <f t="shared" ref="K40:K41" si="8">SUM(E40:I40)</f>
        <v>22280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8" customHeight="1" x14ac:dyDescent="0.2">
      <c r="A41" s="1"/>
      <c r="B41" s="1"/>
      <c r="C41" s="9" t="s">
        <v>13</v>
      </c>
      <c r="D41" s="1"/>
      <c r="E41" s="10">
        <f>+'6. Ex vivaio'!G44</f>
        <v>800</v>
      </c>
      <c r="F41" s="10">
        <f>+'6. Ex vivaio'!H44</f>
        <v>800</v>
      </c>
      <c r="G41" s="10">
        <f>+'6. Ex vivaio'!I44</f>
        <v>0</v>
      </c>
      <c r="H41" s="10"/>
      <c r="I41" s="10"/>
      <c r="J41" s="10"/>
      <c r="K41" s="10">
        <f t="shared" si="8"/>
        <v>1600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9" customHeight="1" x14ac:dyDescent="0.2">
      <c r="A42" s="1"/>
      <c r="B42" s="1"/>
      <c r="C42" s="9"/>
      <c r="D42" s="1"/>
      <c r="E42" s="10"/>
      <c r="F42" s="10"/>
      <c r="G42" s="10"/>
      <c r="H42" s="10"/>
      <c r="I42" s="10"/>
      <c r="J42" s="10"/>
      <c r="K42" s="1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8" customHeight="1" x14ac:dyDescent="0.2">
      <c r="A43" s="1"/>
      <c r="B43" s="1"/>
      <c r="C43" s="7" t="s">
        <v>8</v>
      </c>
      <c r="D43" s="1"/>
      <c r="E43" s="11">
        <f t="shared" ref="E43:I43" si="9">+E40-E41</f>
        <v>5840</v>
      </c>
      <c r="F43" s="11">
        <f t="shared" si="9"/>
        <v>8840</v>
      </c>
      <c r="G43" s="11">
        <f t="shared" si="9"/>
        <v>6000</v>
      </c>
      <c r="H43" s="11">
        <f t="shared" si="9"/>
        <v>0</v>
      </c>
      <c r="I43" s="11">
        <f t="shared" si="9"/>
        <v>0</v>
      </c>
      <c r="J43" s="12"/>
      <c r="K43" s="11">
        <f>+K40-K41</f>
        <v>20680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8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8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8" customHeight="1" x14ac:dyDescent="0.2">
      <c r="A46" s="3"/>
      <c r="B46" s="3"/>
      <c r="C46" s="4" t="s">
        <v>15</v>
      </c>
      <c r="D46" s="3"/>
      <c r="E46" s="5">
        <v>2022</v>
      </c>
      <c r="F46" s="5">
        <v>2023</v>
      </c>
      <c r="G46" s="5">
        <v>2024</v>
      </c>
      <c r="H46" s="5">
        <v>2025</v>
      </c>
      <c r="I46" s="5">
        <v>2026</v>
      </c>
      <c r="J46" s="5"/>
      <c r="K46" s="6" t="s">
        <v>5</v>
      </c>
      <c r="L46" s="7"/>
      <c r="M46" s="7"/>
      <c r="N46" s="8"/>
      <c r="O46" s="7"/>
      <c r="P46" s="7"/>
      <c r="Q46" s="7"/>
      <c r="R46" s="7"/>
      <c r="S46" s="7"/>
      <c r="T46" s="7"/>
      <c r="U46" s="7"/>
      <c r="V46" s="7"/>
      <c r="W46" s="3"/>
      <c r="X46" s="3"/>
      <c r="Y46" s="3"/>
      <c r="Z46" s="8"/>
      <c r="AA46" s="7"/>
      <c r="AB46" s="7"/>
      <c r="AC46" s="7"/>
      <c r="AD46" s="7"/>
      <c r="AE46" s="7"/>
    </row>
    <row r="47" spans="1:31" ht="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8" customHeight="1" x14ac:dyDescent="0.2">
      <c r="A48" s="1"/>
      <c r="B48" s="1"/>
      <c r="C48" s="9" t="s">
        <v>12</v>
      </c>
      <c r="D48" s="1"/>
      <c r="E48" s="10">
        <f>+'7. Distributore carburante'!G24</f>
        <v>24500</v>
      </c>
      <c r="F48" s="10">
        <f>+'7. Distributore carburante'!H24</f>
        <v>35000</v>
      </c>
      <c r="G48" s="10">
        <f>+'7. Distributore carburante'!I24</f>
        <v>39000</v>
      </c>
      <c r="H48" s="10"/>
      <c r="I48" s="10"/>
      <c r="J48" s="10"/>
      <c r="K48" s="10">
        <f t="shared" ref="K48:K49" si="10">SUM(E48:I48)</f>
        <v>98500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8" customHeight="1" x14ac:dyDescent="0.2">
      <c r="A49" s="1"/>
      <c r="B49" s="1"/>
      <c r="C49" s="9" t="s">
        <v>13</v>
      </c>
      <c r="D49" s="1"/>
      <c r="E49" s="10">
        <f>+'7. Distributore carburante'!G47</f>
        <v>13800</v>
      </c>
      <c r="F49" s="10">
        <f>+'7. Distributore carburante'!H47</f>
        <v>18800</v>
      </c>
      <c r="G49" s="10">
        <f>+'7. Distributore carburante'!I47</f>
        <v>20000</v>
      </c>
      <c r="H49" s="10"/>
      <c r="I49" s="10"/>
      <c r="J49" s="10"/>
      <c r="K49" s="10">
        <f t="shared" si="10"/>
        <v>52600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9" customHeight="1" x14ac:dyDescent="0.2">
      <c r="A50" s="1"/>
      <c r="B50" s="1"/>
      <c r="C50" s="9"/>
      <c r="D50" s="1"/>
      <c r="E50" s="10"/>
      <c r="F50" s="10"/>
      <c r="G50" s="10"/>
      <c r="H50" s="10"/>
      <c r="I50" s="10"/>
      <c r="J50" s="10"/>
      <c r="K50" s="1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8" customHeight="1" x14ac:dyDescent="0.2">
      <c r="A51" s="1"/>
      <c r="B51" s="1"/>
      <c r="C51" s="7" t="s">
        <v>8</v>
      </c>
      <c r="D51" s="1"/>
      <c r="E51" s="11">
        <f t="shared" ref="E51:I51" si="11">+E48-E49</f>
        <v>10700</v>
      </c>
      <c r="F51" s="11">
        <f t="shared" si="11"/>
        <v>16200</v>
      </c>
      <c r="G51" s="11">
        <f t="shared" si="11"/>
        <v>19000</v>
      </c>
      <c r="H51" s="11">
        <f t="shared" si="11"/>
        <v>0</v>
      </c>
      <c r="I51" s="11">
        <f t="shared" si="11"/>
        <v>0</v>
      </c>
      <c r="J51" s="12"/>
      <c r="K51" s="11">
        <f>+K48-K49</f>
        <v>45900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9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9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" customHeight="1" x14ac:dyDescent="0.2">
      <c r="A54" s="1"/>
      <c r="B54" s="1"/>
      <c r="C54" s="4" t="s">
        <v>16</v>
      </c>
      <c r="D54" s="3"/>
      <c r="E54" s="5">
        <v>2022</v>
      </c>
      <c r="F54" s="5">
        <v>2023</v>
      </c>
      <c r="G54" s="5">
        <v>2024</v>
      </c>
      <c r="H54" s="5">
        <v>2025</v>
      </c>
      <c r="I54" s="5">
        <v>2026</v>
      </c>
      <c r="J54" s="5"/>
      <c r="K54" s="6" t="s">
        <v>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8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8" customHeight="1" x14ac:dyDescent="0.2">
      <c r="A56" s="1"/>
      <c r="B56" s="1"/>
      <c r="C56" s="9" t="s">
        <v>12</v>
      </c>
      <c r="D56" s="1"/>
      <c r="E56" s="10">
        <f>+'3. Sede operativa'!G19</f>
        <v>60640</v>
      </c>
      <c r="F56" s="10">
        <f>+'3. Sede operativa'!H19</f>
        <v>40640</v>
      </c>
      <c r="G56" s="10">
        <f>+'3. Sede operativa'!I19</f>
        <v>0</v>
      </c>
      <c r="H56" s="10"/>
      <c r="I56" s="10"/>
      <c r="J56" s="10"/>
      <c r="K56" s="10">
        <f t="shared" ref="K56:K57" si="12">SUM(E56:I56)</f>
        <v>101280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8" customHeight="1" x14ac:dyDescent="0.2">
      <c r="A57" s="1"/>
      <c r="B57" s="1"/>
      <c r="C57" s="9" t="s">
        <v>13</v>
      </c>
      <c r="D57" s="1"/>
      <c r="E57" s="10">
        <f>+'3. Sede operativa'!G42</f>
        <v>16480</v>
      </c>
      <c r="F57" s="10">
        <f>+'3. Sede operativa'!H42</f>
        <v>21936</v>
      </c>
      <c r="G57" s="10">
        <f>+'3. Sede operativa'!I42</f>
        <v>14253.6</v>
      </c>
      <c r="H57" s="10"/>
      <c r="I57" s="10"/>
      <c r="J57" s="10"/>
      <c r="K57" s="10">
        <f t="shared" si="12"/>
        <v>52669.599999999999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9.75" customHeight="1" x14ac:dyDescent="0.2">
      <c r="A58" s="1"/>
      <c r="B58" s="1"/>
      <c r="C58" s="9"/>
      <c r="D58" s="1"/>
      <c r="E58" s="10"/>
      <c r="F58" s="10"/>
      <c r="G58" s="10"/>
      <c r="H58" s="10"/>
      <c r="I58" s="10"/>
      <c r="J58" s="10"/>
      <c r="K58" s="1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8" customHeight="1" x14ac:dyDescent="0.2">
      <c r="A59" s="1"/>
      <c r="B59" s="1"/>
      <c r="C59" s="7" t="s">
        <v>8</v>
      </c>
      <c r="D59" s="1"/>
      <c r="E59" s="11">
        <f t="shared" ref="E59:I59" si="13">+E56-E57</f>
        <v>44160</v>
      </c>
      <c r="F59" s="11">
        <f t="shared" si="13"/>
        <v>18704</v>
      </c>
      <c r="G59" s="11">
        <f t="shared" si="13"/>
        <v>-14253.6</v>
      </c>
      <c r="H59" s="11">
        <f t="shared" si="13"/>
        <v>0</v>
      </c>
      <c r="I59" s="11">
        <f t="shared" si="13"/>
        <v>0</v>
      </c>
      <c r="J59" s="12"/>
      <c r="K59" s="11">
        <f>+K56-K57</f>
        <v>48610.400000000001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9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9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8" customHeight="1" x14ac:dyDescent="0.2">
      <c r="A62" s="1"/>
      <c r="B62" s="1"/>
      <c r="C62" s="4" t="s">
        <v>17</v>
      </c>
      <c r="D62" s="3"/>
      <c r="E62" s="5">
        <v>2022</v>
      </c>
      <c r="F62" s="5">
        <v>2023</v>
      </c>
      <c r="G62" s="5">
        <v>2024</v>
      </c>
      <c r="H62" s="5">
        <v>2025</v>
      </c>
      <c r="I62" s="5">
        <v>2026</v>
      </c>
      <c r="J62" s="5"/>
      <c r="K62" s="6" t="s">
        <v>5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8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8" customHeight="1" x14ac:dyDescent="0.2">
      <c r="A64" s="1"/>
      <c r="B64" s="1"/>
      <c r="C64" s="9" t="s">
        <v>12</v>
      </c>
      <c r="D64" s="1"/>
      <c r="E64" s="10">
        <f>+E7+E15+E23+E31+E40+E48+E56</f>
        <v>211740</v>
      </c>
      <c r="F64" s="10">
        <f t="shared" ref="F64:G64" si="14">+F7+F15+F23+F31+F40+F48+F56</f>
        <v>238840</v>
      </c>
      <c r="G64" s="10">
        <f t="shared" si="14"/>
        <v>246670</v>
      </c>
      <c r="H64" s="10"/>
      <c r="I64" s="10"/>
      <c r="J64" s="10"/>
      <c r="K64" s="10">
        <f t="shared" ref="K64:K65" si="15">SUM(E64:I64)</f>
        <v>697250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8" customHeight="1" x14ac:dyDescent="0.2">
      <c r="A65" s="1"/>
      <c r="B65" s="1"/>
      <c r="C65" s="9" t="s">
        <v>13</v>
      </c>
      <c r="D65" s="1"/>
      <c r="E65" s="10">
        <f t="shared" ref="E65:G65" si="16">+E8+E16+E24+E32+E41+E49+E57</f>
        <v>145844</v>
      </c>
      <c r="F65" s="10">
        <f t="shared" si="16"/>
        <v>179369</v>
      </c>
      <c r="G65" s="10">
        <f t="shared" si="16"/>
        <v>201892.15</v>
      </c>
      <c r="H65" s="10"/>
      <c r="I65" s="10"/>
      <c r="J65" s="10"/>
      <c r="K65" s="10">
        <f t="shared" si="15"/>
        <v>527105.15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9.75" customHeight="1" x14ac:dyDescent="0.2">
      <c r="A66" s="1"/>
      <c r="B66" s="1"/>
      <c r="C66" s="9"/>
      <c r="D66" s="1"/>
      <c r="E66" s="10"/>
      <c r="F66" s="10"/>
      <c r="G66" s="10"/>
      <c r="H66" s="10"/>
      <c r="I66" s="10"/>
      <c r="J66" s="10"/>
      <c r="K66" s="1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8" customHeight="1" x14ac:dyDescent="0.2">
      <c r="A67" s="1"/>
      <c r="B67" s="1"/>
      <c r="C67" s="7" t="s">
        <v>8</v>
      </c>
      <c r="D67" s="1"/>
      <c r="E67" s="11">
        <f>+E64-E65</f>
        <v>65896</v>
      </c>
      <c r="F67" s="11">
        <f t="shared" ref="F67:I67" si="17">+F64-F65</f>
        <v>59471</v>
      </c>
      <c r="G67" s="11">
        <f t="shared" si="17"/>
        <v>44777.850000000006</v>
      </c>
      <c r="H67" s="11">
        <f t="shared" si="17"/>
        <v>0</v>
      </c>
      <c r="I67" s="11">
        <f t="shared" si="17"/>
        <v>0</v>
      </c>
      <c r="J67" s="12"/>
      <c r="K67" s="11">
        <f>+K64-K65</f>
        <v>170144.84999999998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8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8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8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8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8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8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8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8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8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8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8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8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8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8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8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8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8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8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8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8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8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8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8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8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8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8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8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8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8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8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8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8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8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8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8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8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8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8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8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8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8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8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8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8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8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8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8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8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8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8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8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8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8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8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8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8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8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8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8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8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8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8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8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8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8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8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8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8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8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8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8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8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8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8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8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8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8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8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8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8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8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8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8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8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8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8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8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8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8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8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8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8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8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8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8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8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8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8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8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8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8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8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8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8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8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8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8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8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8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8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8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8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8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8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8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8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8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8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8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8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8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8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8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8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8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8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8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8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8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8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8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8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8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8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8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8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8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8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8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8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8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8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8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8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8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8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8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8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8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8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8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8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8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8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8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8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8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8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8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8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8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8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8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8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8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8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8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8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8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8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8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8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8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8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8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8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8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8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8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8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8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8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8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8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8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8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8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8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8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8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8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8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8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8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8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8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8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8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8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8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8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8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8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8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8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8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8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8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8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8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8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8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8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8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8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8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8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8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8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8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8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8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8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8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8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8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8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8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8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8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8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8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8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8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8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8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8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8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8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8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8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8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8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8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8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8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8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8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8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8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8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8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8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8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8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8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8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8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8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8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8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8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8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8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8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8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8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8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8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8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8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8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8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8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8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8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8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8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8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8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8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8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8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8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8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8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8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8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8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8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8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8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8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8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8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8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8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8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8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8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8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8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8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8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8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8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8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8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8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8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8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8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8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8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8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8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8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8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8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8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8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8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8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8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8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8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8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8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8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8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8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8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8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8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8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8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8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8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8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8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8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8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8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8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8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8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8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8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8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8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8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8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8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8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8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8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8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8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8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8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8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8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8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8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8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8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8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8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8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8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8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8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8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8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8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8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8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8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8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8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8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8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8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8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8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8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8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8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8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8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8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8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8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8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8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8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8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8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8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8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8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8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8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8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8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8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8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8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8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8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8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8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8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8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8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8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8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8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8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8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8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8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8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8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8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8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8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8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8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8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8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8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8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8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8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8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8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8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8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8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8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8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8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8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8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8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8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8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8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8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8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8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8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8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8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8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8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8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8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8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8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8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8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8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8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8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8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8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8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8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8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8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8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8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8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8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8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8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8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8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8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8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8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8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8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8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8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8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8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8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8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8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8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8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8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8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8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8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8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8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8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8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8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8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8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8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8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8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8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8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8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8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8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8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8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8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8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8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8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8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8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8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8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8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8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8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8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8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8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8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8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8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8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8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8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8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8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8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8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8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8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8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8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8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8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8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8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8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8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8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8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8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8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8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8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8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8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8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8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8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8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8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8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8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8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8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8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8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8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8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8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8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8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8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8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8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8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8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8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8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8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8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8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8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8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8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8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8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8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8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8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8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8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8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8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8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8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8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8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8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8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8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8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8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8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8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8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8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8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8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8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8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8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8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8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8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8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8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8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8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8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8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8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8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8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8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8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8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8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8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8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8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8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8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8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8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8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8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8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8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8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8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8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8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8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8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8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8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8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8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8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8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8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8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8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8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8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8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8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8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8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8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8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8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8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8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8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8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8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8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8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8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8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8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8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8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8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8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8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8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8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8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8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8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8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8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8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8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8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8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8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8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8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8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8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8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8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8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8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8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8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8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8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8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8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8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8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8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8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8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8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8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8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8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8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8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8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8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8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8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8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8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8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8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8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8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8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8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8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8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8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8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8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8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8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8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8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8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8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8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8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8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8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8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8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8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8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8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8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8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8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8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8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8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8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8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8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8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8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8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8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8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8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8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8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8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8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8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8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8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8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8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8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8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8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8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8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8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8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8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8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8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8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8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8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8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8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8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8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8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8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8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8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8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8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8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8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8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8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8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8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8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8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8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8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8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8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8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8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8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8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8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8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8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8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8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8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8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8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8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8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8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8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8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8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8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8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8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8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8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8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8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8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8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8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8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8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8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8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8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8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8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8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8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8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8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8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8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8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8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8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8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8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8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8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8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8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8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8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8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8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8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8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8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8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8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8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8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8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8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8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8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8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8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8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8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8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8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8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8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8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8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8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8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8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8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8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8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8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8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8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8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8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8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8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8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8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8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8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8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8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8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8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8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8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8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8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8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8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8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8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8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8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8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8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8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8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8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8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8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8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8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8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8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8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8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8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8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8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8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8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8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8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pageMargins left="0.31496062992125984" right="0.31496062992125984" top="0.35433070866141736" bottom="0.35433070866141736" header="0" footer="0"/>
  <pageSetup paperSize="9" orientation="landscape"/>
  <rowBreaks count="1" manualBreakCount="1">
    <brk id="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5"/>
  <sheetViews>
    <sheetView topLeftCell="A9" zoomScale="138" workbookViewId="0">
      <selection activeCell="C34" sqref="C34"/>
    </sheetView>
  </sheetViews>
  <sheetFormatPr baseColWidth="10" defaultColWidth="14.5" defaultRowHeight="15" customHeight="1" x14ac:dyDescent="0.2"/>
  <cols>
    <col min="1" max="1" width="4.6640625" customWidth="1"/>
    <col min="2" max="2" width="1.6640625" customWidth="1"/>
    <col min="3" max="3" width="52.83203125" customWidth="1"/>
    <col min="4" max="4" width="0.5" customWidth="1"/>
    <col min="5" max="9" width="13.6640625" customWidth="1"/>
    <col min="10" max="10" width="1.6640625" customWidth="1"/>
    <col min="11" max="26" width="8.6640625" customWidth="1"/>
  </cols>
  <sheetData>
    <row r="1" spans="1:26" ht="14.25" customHeight="1" x14ac:dyDescent="0.2">
      <c r="A1" s="1"/>
      <c r="B1" s="1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4" t="s">
        <v>18</v>
      </c>
      <c r="D2" s="1"/>
      <c r="E2" s="15">
        <v>2020</v>
      </c>
      <c r="F2" s="15">
        <f t="shared" ref="F2:I2" si="0">+E2+1</f>
        <v>2021</v>
      </c>
      <c r="G2" s="15">
        <f t="shared" si="0"/>
        <v>2022</v>
      </c>
      <c r="H2" s="15">
        <f t="shared" si="0"/>
        <v>2023</v>
      </c>
      <c r="I2" s="15">
        <f t="shared" si="0"/>
        <v>2024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3"/>
      <c r="D3" s="16"/>
      <c r="E3" s="17" t="s">
        <v>19</v>
      </c>
      <c r="F3" s="17" t="s">
        <v>20</v>
      </c>
      <c r="G3" s="17" t="s">
        <v>20</v>
      </c>
      <c r="H3" s="17" t="s">
        <v>20</v>
      </c>
      <c r="I3" s="17" t="s">
        <v>20</v>
      </c>
      <c r="J3" s="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8" t="s">
        <v>21</v>
      </c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2">
      <c r="A5" s="1"/>
      <c r="B5" s="1"/>
      <c r="C5" s="13"/>
      <c r="D5" s="16"/>
      <c r="E5" s="16"/>
      <c r="F5" s="16"/>
      <c r="G5" s="16"/>
      <c r="H5" s="16"/>
      <c r="I5" s="1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1"/>
      <c r="C6" s="19" t="s">
        <v>22</v>
      </c>
      <c r="D6" s="16"/>
      <c r="E6" s="16">
        <v>25000</v>
      </c>
      <c r="F6" s="16">
        <v>47000</v>
      </c>
      <c r="G6" s="16">
        <v>62400</v>
      </c>
      <c r="H6" s="16">
        <f>78000</f>
        <v>78000</v>
      </c>
      <c r="I6" s="16">
        <v>93600</v>
      </c>
      <c r="J6" s="1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1"/>
      <c r="C7" s="19" t="s">
        <v>23</v>
      </c>
      <c r="D7" s="16"/>
      <c r="E7" s="16"/>
      <c r="F7" s="16"/>
      <c r="G7" s="16"/>
      <c r="H7" s="16"/>
      <c r="I7" s="16"/>
      <c r="J7" s="1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13"/>
      <c r="D8" s="16"/>
      <c r="E8" s="16"/>
      <c r="F8" s="16"/>
      <c r="G8" s="16"/>
      <c r="H8" s="16"/>
      <c r="I8" s="16"/>
      <c r="J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"/>
      <c r="C9" s="20" t="s">
        <v>25</v>
      </c>
      <c r="D9" s="16"/>
      <c r="E9" s="16"/>
      <c r="F9" s="16"/>
      <c r="G9" s="16"/>
      <c r="H9" s="16"/>
      <c r="I9" s="16"/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9.75" customHeight="1" x14ac:dyDescent="0.2">
      <c r="A10" s="1"/>
      <c r="B10" s="1"/>
      <c r="C10" s="30"/>
      <c r="D10" s="31"/>
      <c r="E10" s="31"/>
      <c r="F10" s="31"/>
      <c r="G10" s="31"/>
      <c r="H10" s="31"/>
      <c r="I10" s="31"/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1"/>
      <c r="C11" s="32"/>
      <c r="D11" s="33"/>
      <c r="E11" s="31"/>
      <c r="F11" s="31"/>
      <c r="G11" s="31"/>
      <c r="H11" s="31"/>
      <c r="I11" s="31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"/>
      <c r="C12" s="34"/>
      <c r="D12" s="32"/>
      <c r="E12" s="31"/>
      <c r="F12" s="31"/>
      <c r="G12" s="31"/>
      <c r="H12" s="31"/>
      <c r="I12" s="31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1"/>
      <c r="B13" s="1"/>
      <c r="C13" s="32" t="s">
        <v>72</v>
      </c>
      <c r="D13" s="31"/>
      <c r="E13" s="31"/>
      <c r="F13" s="31"/>
      <c r="G13" s="31">
        <f>800*0.8</f>
        <v>640</v>
      </c>
      <c r="H13" s="31">
        <f>800*0.8</f>
        <v>640</v>
      </c>
      <c r="I13" s="31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"/>
      <c r="B14" s="1"/>
      <c r="C14" s="34" t="s">
        <v>71</v>
      </c>
      <c r="D14" s="31"/>
      <c r="E14" s="31"/>
      <c r="F14" s="31"/>
      <c r="G14" s="31"/>
      <c r="H14" s="31"/>
      <c r="I14" s="31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1"/>
      <c r="B15" s="1"/>
      <c r="C15" s="30"/>
      <c r="D15" s="31"/>
      <c r="E15" s="31"/>
      <c r="F15" s="31"/>
      <c r="G15" s="31"/>
      <c r="H15" s="31"/>
      <c r="I15" s="31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"/>
      <c r="C16" s="20" t="s">
        <v>26</v>
      </c>
      <c r="D16" s="16"/>
      <c r="E16" s="16"/>
      <c r="F16" s="16"/>
      <c r="G16" s="16"/>
      <c r="H16" s="16"/>
      <c r="I16" s="16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13"/>
      <c r="D17" s="16"/>
      <c r="E17" s="16"/>
      <c r="F17" s="16"/>
      <c r="G17" s="16"/>
      <c r="H17" s="16"/>
      <c r="I17" s="16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 x14ac:dyDescent="0.2">
      <c r="A18" s="1"/>
      <c r="B18" s="1"/>
      <c r="C18" s="21" t="s">
        <v>27</v>
      </c>
      <c r="D18" s="16"/>
      <c r="E18" s="22">
        <f>SUM(E6:E17)</f>
        <v>25000</v>
      </c>
      <c r="F18" s="22">
        <f>SUM(F6:F17)</f>
        <v>47000</v>
      </c>
      <c r="G18" s="22">
        <f>SUM(G6:G17)</f>
        <v>63040</v>
      </c>
      <c r="H18" s="22">
        <f>SUM(H6:H17)</f>
        <v>78640</v>
      </c>
      <c r="I18" s="22">
        <f>SUM(I6:I17)</f>
        <v>93600</v>
      </c>
      <c r="J18" s="1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1"/>
      <c r="B19" s="1"/>
      <c r="C19" s="13"/>
      <c r="D19" s="16"/>
      <c r="E19" s="16"/>
      <c r="F19" s="16"/>
      <c r="G19" s="16"/>
      <c r="H19" s="16"/>
      <c r="I19" s="16"/>
      <c r="J19" s="1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1"/>
      <c r="B20" s="1"/>
      <c r="C20" s="13"/>
      <c r="D20" s="16"/>
      <c r="E20" s="16"/>
      <c r="F20" s="16"/>
      <c r="G20" s="16"/>
      <c r="H20" s="16"/>
      <c r="I20" s="16"/>
      <c r="J20" s="1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1"/>
      <c r="B21" s="1"/>
      <c r="C21" s="18" t="s">
        <v>28</v>
      </c>
      <c r="D21" s="16"/>
      <c r="E21" s="16"/>
      <c r="F21" s="16"/>
      <c r="G21" s="16"/>
      <c r="H21" s="16"/>
      <c r="I21" s="16"/>
      <c r="J21" s="1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 x14ac:dyDescent="0.2">
      <c r="A22" s="1"/>
      <c r="B22" s="1"/>
      <c r="C22" s="13"/>
      <c r="D22" s="16"/>
      <c r="E22" s="16"/>
      <c r="F22" s="16"/>
      <c r="G22" s="16"/>
      <c r="H22" s="16"/>
      <c r="I22" s="16"/>
      <c r="J22" s="1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">
      <c r="A23" s="1"/>
      <c r="B23" s="1"/>
      <c r="C23" s="19" t="s">
        <v>29</v>
      </c>
      <c r="D23" s="16"/>
      <c r="E23" s="16"/>
      <c r="F23" s="16"/>
      <c r="G23" s="16">
        <v>15600</v>
      </c>
      <c r="H23" s="16">
        <v>19500</v>
      </c>
      <c r="I23" s="16">
        <v>23400</v>
      </c>
      <c r="J23" s="1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2">
      <c r="A24" s="1"/>
      <c r="B24" s="1"/>
      <c r="C24" s="19" t="s">
        <v>30</v>
      </c>
      <c r="D24" s="16"/>
      <c r="E24" s="16"/>
      <c r="F24" s="16"/>
      <c r="G24" s="16">
        <v>3120</v>
      </c>
      <c r="H24" s="16">
        <v>3900</v>
      </c>
      <c r="I24" s="16">
        <v>4680</v>
      </c>
      <c r="J24" s="1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2">
      <c r="A25" s="1"/>
      <c r="B25" s="1"/>
      <c r="C25" s="19" t="s">
        <v>31</v>
      </c>
      <c r="D25" s="16"/>
      <c r="E25" s="16"/>
      <c r="F25" s="16"/>
      <c r="G25" s="16">
        <v>40560</v>
      </c>
      <c r="H25" s="16">
        <v>46800</v>
      </c>
      <c r="I25" s="16">
        <v>51480</v>
      </c>
      <c r="J25" s="1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">
      <c r="A26" s="1"/>
      <c r="B26" s="1"/>
      <c r="C26" s="19" t="s">
        <v>32</v>
      </c>
      <c r="D26" s="16"/>
      <c r="E26" s="16"/>
      <c r="F26" s="16"/>
      <c r="G26" s="16">
        <v>3000</v>
      </c>
      <c r="H26" s="16">
        <v>3000</v>
      </c>
      <c r="I26" s="16">
        <v>3000</v>
      </c>
      <c r="J26" s="1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">
      <c r="A27" s="1"/>
      <c r="B27" s="1"/>
      <c r="C27" s="19" t="s">
        <v>33</v>
      </c>
      <c r="D27" s="16"/>
      <c r="E27" s="16"/>
      <c r="F27" s="16"/>
      <c r="G27" s="16">
        <v>3744</v>
      </c>
      <c r="H27" s="16">
        <v>4680</v>
      </c>
      <c r="I27" s="16">
        <v>5616</v>
      </c>
      <c r="J27" s="1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">
      <c r="A28" s="1"/>
      <c r="B28" s="1"/>
      <c r="C28" s="19" t="s">
        <v>34</v>
      </c>
      <c r="D28" s="16"/>
      <c r="E28" s="16"/>
      <c r="F28" s="16"/>
      <c r="G28" s="29">
        <v>800</v>
      </c>
      <c r="H28" s="29">
        <v>800</v>
      </c>
      <c r="I28" s="29"/>
      <c r="J28" s="1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">
      <c r="A29" s="1"/>
      <c r="B29" s="1"/>
      <c r="C29" s="19" t="s">
        <v>35</v>
      </c>
      <c r="D29" s="16"/>
      <c r="E29" s="16"/>
      <c r="F29" s="16"/>
      <c r="G29" s="29"/>
      <c r="H29" s="29"/>
      <c r="I29" s="29"/>
      <c r="J29" s="1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1"/>
      <c r="B30" s="1"/>
      <c r="C30" s="13"/>
      <c r="D30" s="16"/>
      <c r="E30" s="16"/>
      <c r="F30" s="16"/>
      <c r="G30" s="16"/>
      <c r="H30" s="16"/>
      <c r="I30" s="16"/>
      <c r="J30" s="1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1"/>
      <c r="B31" s="1"/>
      <c r="C31" s="20" t="s">
        <v>36</v>
      </c>
      <c r="D31" s="16"/>
      <c r="E31" s="16"/>
      <c r="F31" s="16"/>
      <c r="G31" s="16"/>
      <c r="H31" s="16"/>
      <c r="I31" s="16"/>
      <c r="J31" s="1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.75" customHeight="1" x14ac:dyDescent="0.2">
      <c r="A32" s="1"/>
      <c r="B32" s="1"/>
      <c r="C32" s="13"/>
      <c r="D32" s="16"/>
      <c r="E32" s="16"/>
      <c r="F32" s="16"/>
      <c r="G32" s="16"/>
      <c r="H32" s="16"/>
      <c r="I32" s="16"/>
      <c r="J32" s="1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9.75" customHeight="1" x14ac:dyDescent="0.2">
      <c r="A33" s="1"/>
      <c r="B33" s="1"/>
      <c r="C33" s="13"/>
      <c r="D33" s="16"/>
      <c r="E33" s="16"/>
      <c r="F33" s="16"/>
      <c r="G33" s="16"/>
      <c r="H33" s="16"/>
      <c r="I33" s="16"/>
      <c r="J33" s="1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9.75" customHeight="1" x14ac:dyDescent="0.2">
      <c r="A34" s="1"/>
      <c r="B34" s="1"/>
      <c r="C34" s="13"/>
      <c r="D34" s="16"/>
      <c r="E34" s="16"/>
      <c r="F34" s="16"/>
      <c r="G34" s="16"/>
      <c r="H34" s="16"/>
      <c r="I34" s="16"/>
      <c r="J34" s="1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9.75" customHeight="1" x14ac:dyDescent="0.2">
      <c r="A35" s="1"/>
      <c r="B35" s="1"/>
      <c r="C35" s="13"/>
      <c r="D35" s="16"/>
      <c r="E35" s="16"/>
      <c r="F35" s="16"/>
      <c r="G35" s="16"/>
      <c r="H35" s="16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9.75" customHeight="1" x14ac:dyDescent="0.2">
      <c r="A36" s="1"/>
      <c r="B36" s="1"/>
      <c r="C36" s="13"/>
      <c r="D36" s="16"/>
      <c r="E36" s="16"/>
      <c r="F36" s="16"/>
      <c r="G36" s="16"/>
      <c r="H36" s="16"/>
      <c r="I36" s="16"/>
      <c r="J36" s="1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9.75" customHeight="1" x14ac:dyDescent="0.2">
      <c r="A37" s="1"/>
      <c r="B37" s="1"/>
      <c r="C37" s="13"/>
      <c r="D37" s="16"/>
      <c r="E37" s="16"/>
      <c r="F37" s="16"/>
      <c r="G37" s="16"/>
      <c r="H37" s="16"/>
      <c r="I37" s="16"/>
      <c r="J37" s="1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1"/>
      <c r="B38" s="1"/>
      <c r="C38" s="13"/>
      <c r="D38" s="16"/>
      <c r="E38" s="16"/>
      <c r="F38" s="16"/>
      <c r="G38" s="16"/>
      <c r="H38" s="16"/>
      <c r="I38" s="16"/>
      <c r="J38" s="1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2">
      <c r="A39" s="1"/>
      <c r="B39" s="1"/>
      <c r="C39" s="21" t="s">
        <v>37</v>
      </c>
      <c r="D39" s="16"/>
      <c r="E39" s="22">
        <f>SUM(E23:E37)</f>
        <v>0</v>
      </c>
      <c r="F39" s="22">
        <f>SUM(F23:F37)</f>
        <v>0</v>
      </c>
      <c r="G39" s="22">
        <f>SUM(G23:G37)</f>
        <v>66824</v>
      </c>
      <c r="H39" s="22">
        <f>SUM(H23:H37)</f>
        <v>78680</v>
      </c>
      <c r="I39" s="22">
        <f>SUM(I23:I37)</f>
        <v>88176</v>
      </c>
      <c r="J39" s="1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"/>
      <c r="B40" s="1"/>
      <c r="C40" s="13"/>
      <c r="D40" s="16"/>
      <c r="E40" s="16"/>
      <c r="F40" s="16"/>
      <c r="G40" s="16"/>
      <c r="H40" s="16"/>
      <c r="I40" s="16"/>
      <c r="J40" s="1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2">
      <c r="A41" s="1"/>
      <c r="B41" s="1"/>
      <c r="C41" s="21" t="s">
        <v>38</v>
      </c>
      <c r="D41" s="16"/>
      <c r="E41" s="23">
        <f>+E18-E39</f>
        <v>25000</v>
      </c>
      <c r="F41" s="23">
        <f>+F18-F39</f>
        <v>47000</v>
      </c>
      <c r="G41" s="23">
        <f>+G18-G39</f>
        <v>-3784</v>
      </c>
      <c r="H41" s="23">
        <f>+H18-H39</f>
        <v>-40</v>
      </c>
      <c r="I41" s="23">
        <f>+I18-I39</f>
        <v>5424</v>
      </c>
      <c r="J41" s="1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1"/>
      <c r="B42" s="1"/>
      <c r="C42" s="13"/>
      <c r="D42" s="16"/>
      <c r="E42" s="16"/>
      <c r="F42" s="16"/>
      <c r="G42" s="16"/>
      <c r="H42" s="16"/>
      <c r="I42" s="16"/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3"/>
      <c r="D43" s="16"/>
      <c r="E43" s="16"/>
      <c r="F43" s="16"/>
      <c r="G43" s="16"/>
      <c r="H43" s="16"/>
      <c r="I43" s="16"/>
      <c r="J43" s="1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1"/>
      <c r="C44" s="13"/>
      <c r="D44" s="16"/>
      <c r="E44" s="16"/>
      <c r="F44" s="16"/>
      <c r="G44" s="16"/>
      <c r="H44" s="16"/>
      <c r="I44" s="16"/>
      <c r="J44" s="1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3"/>
      <c r="D45" s="16"/>
      <c r="E45" s="16"/>
      <c r="F45" s="16"/>
      <c r="G45" s="16"/>
      <c r="H45" s="16"/>
      <c r="I45" s="16"/>
      <c r="J45" s="1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3"/>
      <c r="D46" s="16"/>
      <c r="E46" s="16"/>
      <c r="F46" s="16"/>
      <c r="G46" s="16"/>
      <c r="H46" s="16"/>
      <c r="I46" s="16"/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3"/>
      <c r="D47" s="16"/>
      <c r="E47" s="16"/>
      <c r="F47" s="16"/>
      <c r="G47" s="16"/>
      <c r="H47" s="16"/>
      <c r="I47" s="16"/>
      <c r="J47" s="1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3"/>
      <c r="D48" s="16"/>
      <c r="E48" s="16"/>
      <c r="F48" s="16"/>
      <c r="G48" s="16"/>
      <c r="H48" s="16"/>
      <c r="I48" s="16"/>
      <c r="J48" s="1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3"/>
      <c r="D49" s="16"/>
      <c r="E49" s="16"/>
      <c r="F49" s="16"/>
      <c r="G49" s="16"/>
      <c r="H49" s="16"/>
      <c r="I49" s="16"/>
      <c r="J49" s="1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3"/>
      <c r="D50" s="16"/>
      <c r="E50" s="16"/>
      <c r="F50" s="16"/>
      <c r="G50" s="16"/>
      <c r="H50" s="16"/>
      <c r="I50" s="16"/>
      <c r="J50" s="1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3"/>
      <c r="D51" s="16"/>
      <c r="E51" s="16"/>
      <c r="F51" s="16"/>
      <c r="G51" s="16"/>
      <c r="H51" s="16"/>
      <c r="I51" s="16"/>
      <c r="J51" s="1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3"/>
      <c r="D52" s="16"/>
      <c r="E52" s="16"/>
      <c r="F52" s="16"/>
      <c r="G52" s="16"/>
      <c r="H52" s="16"/>
      <c r="I52" s="16"/>
      <c r="J52" s="1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3"/>
      <c r="D53" s="16"/>
      <c r="E53" s="16"/>
      <c r="F53" s="16"/>
      <c r="G53" s="16"/>
      <c r="H53" s="16"/>
      <c r="I53" s="16"/>
      <c r="J53" s="1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3"/>
      <c r="D54" s="16"/>
      <c r="E54" s="16"/>
      <c r="F54" s="16"/>
      <c r="G54" s="16"/>
      <c r="H54" s="16"/>
      <c r="I54" s="16"/>
      <c r="J54" s="1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3"/>
      <c r="D55" s="16"/>
      <c r="E55" s="16"/>
      <c r="F55" s="16"/>
      <c r="G55" s="16"/>
      <c r="H55" s="16"/>
      <c r="I55" s="16"/>
      <c r="J55" s="1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3"/>
      <c r="D56" s="16"/>
      <c r="E56" s="16"/>
      <c r="F56" s="16"/>
      <c r="G56" s="16"/>
      <c r="H56" s="16"/>
      <c r="I56" s="16"/>
      <c r="J56" s="1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3"/>
      <c r="D57" s="16"/>
      <c r="E57" s="16"/>
      <c r="F57" s="16"/>
      <c r="G57" s="16"/>
      <c r="H57" s="16"/>
      <c r="I57" s="16"/>
      <c r="J57" s="1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3"/>
      <c r="D58" s="16"/>
      <c r="E58" s="16"/>
      <c r="F58" s="16"/>
      <c r="G58" s="16"/>
      <c r="H58" s="16"/>
      <c r="I58" s="16"/>
      <c r="J58" s="1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3"/>
      <c r="D59" s="16"/>
      <c r="E59" s="16"/>
      <c r="F59" s="16"/>
      <c r="G59" s="16"/>
      <c r="H59" s="16"/>
      <c r="I59" s="16"/>
      <c r="J59" s="1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3"/>
      <c r="D60" s="16"/>
      <c r="E60" s="16"/>
      <c r="F60" s="16"/>
      <c r="G60" s="16"/>
      <c r="H60" s="16"/>
      <c r="I60" s="16"/>
      <c r="J60" s="1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3"/>
      <c r="D61" s="16"/>
      <c r="E61" s="16"/>
      <c r="F61" s="16"/>
      <c r="G61" s="16"/>
      <c r="H61" s="16"/>
      <c r="I61" s="16"/>
      <c r="J61" s="1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3"/>
      <c r="D62" s="16"/>
      <c r="E62" s="16"/>
      <c r="F62" s="16"/>
      <c r="G62" s="16"/>
      <c r="H62" s="16"/>
      <c r="I62" s="16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1"/>
      <c r="C995" s="1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L35" sqref="C14:L35"/>
    </sheetView>
  </sheetViews>
  <sheetFormatPr baseColWidth="10" defaultColWidth="14.5" defaultRowHeight="15" customHeight="1" x14ac:dyDescent="0.2"/>
  <cols>
    <col min="1" max="1" width="4.6640625" customWidth="1"/>
    <col min="2" max="2" width="1.6640625" customWidth="1"/>
    <col min="3" max="3" width="50.1640625" customWidth="1"/>
    <col min="4" max="4" width="13.6640625" hidden="1" customWidth="1"/>
    <col min="5" max="6" width="0.1640625" hidden="1" customWidth="1"/>
    <col min="7" max="9" width="13.6640625" customWidth="1"/>
    <col min="10" max="10" width="1.6640625" customWidth="1"/>
    <col min="11" max="26" width="8.6640625" customWidth="1"/>
  </cols>
  <sheetData>
    <row r="1" spans="1:26" ht="14.25" customHeight="1" x14ac:dyDescent="0.2">
      <c r="A1" s="1"/>
      <c r="B1" s="1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4" t="s">
        <v>39</v>
      </c>
      <c r="D2" s="1"/>
      <c r="E2" s="15">
        <v>2020</v>
      </c>
      <c r="F2" s="15">
        <f t="shared" ref="F2:I2" si="0">+E2+1</f>
        <v>2021</v>
      </c>
      <c r="G2" s="15">
        <f t="shared" si="0"/>
        <v>2022</v>
      </c>
      <c r="H2" s="15">
        <f t="shared" si="0"/>
        <v>2023</v>
      </c>
      <c r="I2" s="15">
        <f t="shared" si="0"/>
        <v>2024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3"/>
      <c r="D3" s="16"/>
      <c r="E3" s="17" t="s">
        <v>19</v>
      </c>
      <c r="F3" s="17" t="s">
        <v>20</v>
      </c>
      <c r="G3" s="17" t="s">
        <v>20</v>
      </c>
      <c r="H3" s="17" t="s">
        <v>20</v>
      </c>
      <c r="I3" s="17" t="s">
        <v>20</v>
      </c>
      <c r="J3" s="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8" t="s">
        <v>21</v>
      </c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2">
      <c r="A5" s="1"/>
      <c r="B5" s="1"/>
      <c r="C5" s="13"/>
      <c r="D5" s="16"/>
      <c r="E5" s="16"/>
      <c r="F5" s="16"/>
      <c r="G5" s="16"/>
      <c r="H5" s="16"/>
      <c r="I5" s="1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1"/>
      <c r="C6" s="19" t="s">
        <v>40</v>
      </c>
      <c r="D6" s="16"/>
      <c r="E6" s="16"/>
      <c r="F6" s="16"/>
      <c r="G6" s="16">
        <v>4000</v>
      </c>
      <c r="H6" s="16">
        <v>5000</v>
      </c>
      <c r="I6" s="16">
        <v>6750</v>
      </c>
      <c r="J6" s="1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1"/>
      <c r="C7" s="19" t="s">
        <v>23</v>
      </c>
      <c r="D7" s="16"/>
      <c r="E7" s="16"/>
      <c r="F7" s="16"/>
      <c r="G7" s="16"/>
      <c r="H7" s="16"/>
      <c r="I7" s="16"/>
      <c r="J7" s="1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19"/>
      <c r="D8" s="16"/>
      <c r="E8" s="16"/>
      <c r="F8" s="16"/>
      <c r="G8" s="16"/>
      <c r="H8" s="16"/>
      <c r="I8" s="16"/>
      <c r="J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"/>
      <c r="C9" s="19"/>
      <c r="D9" s="16"/>
      <c r="E9" s="16"/>
      <c r="F9" s="16"/>
      <c r="G9" s="16"/>
      <c r="H9" s="16"/>
      <c r="I9" s="16"/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1"/>
      <c r="B10" s="1"/>
      <c r="C10" s="19"/>
      <c r="D10" s="16"/>
      <c r="E10" s="16"/>
      <c r="F10" s="16"/>
      <c r="G10" s="16"/>
      <c r="H10" s="16"/>
      <c r="I10" s="16"/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1"/>
      <c r="C11" s="13"/>
      <c r="D11" s="16"/>
      <c r="E11" s="16"/>
      <c r="F11" s="16"/>
      <c r="G11" s="16"/>
      <c r="H11" s="16"/>
      <c r="I11" s="16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"/>
      <c r="C12" s="20" t="s">
        <v>25</v>
      </c>
      <c r="D12" s="16"/>
      <c r="E12" s="16"/>
      <c r="F12" s="16"/>
      <c r="G12" s="16"/>
      <c r="H12" s="16"/>
      <c r="I12" s="16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 x14ac:dyDescent="0.2">
      <c r="A13" s="1"/>
      <c r="B13" s="1"/>
      <c r="C13" s="13"/>
      <c r="D13" s="16"/>
      <c r="E13" s="16"/>
      <c r="F13" s="16"/>
      <c r="G13" s="16"/>
      <c r="H13" s="16"/>
      <c r="I13" s="16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"/>
      <c r="B14" s="1"/>
      <c r="C14" s="32" t="s">
        <v>70</v>
      </c>
      <c r="D14" s="31"/>
      <c r="E14" s="31"/>
      <c r="F14" s="31"/>
      <c r="G14" s="31">
        <f>800*0.8</f>
        <v>640</v>
      </c>
      <c r="H14" s="31">
        <f>800*0.8</f>
        <v>640</v>
      </c>
      <c r="I14" s="31"/>
      <c r="J14" s="31"/>
      <c r="K14" s="36"/>
      <c r="L14" s="3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1"/>
      <c r="B15" s="1"/>
      <c r="C15" s="34" t="s">
        <v>71</v>
      </c>
      <c r="D15" s="31"/>
      <c r="E15" s="31"/>
      <c r="F15" s="31"/>
      <c r="G15" s="31"/>
      <c r="H15" s="31"/>
      <c r="I15" s="31"/>
      <c r="J15" s="31"/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"/>
      <c r="C16" s="35"/>
      <c r="D16" s="31"/>
      <c r="E16" s="31"/>
      <c r="F16" s="31"/>
      <c r="G16" s="31"/>
      <c r="H16" s="31"/>
      <c r="I16" s="31"/>
      <c r="J16" s="31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35"/>
      <c r="D17" s="31"/>
      <c r="E17" s="31"/>
      <c r="F17" s="31"/>
      <c r="G17" s="31"/>
      <c r="H17" s="31"/>
      <c r="I17" s="31"/>
      <c r="J17" s="31"/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1"/>
      <c r="C18" s="30"/>
      <c r="D18" s="31"/>
      <c r="E18" s="31"/>
      <c r="F18" s="31"/>
      <c r="G18" s="31"/>
      <c r="H18" s="31"/>
      <c r="I18" s="31"/>
      <c r="J18" s="31"/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1"/>
      <c r="B19" s="1"/>
      <c r="C19" s="38" t="s">
        <v>26</v>
      </c>
      <c r="D19" s="31"/>
      <c r="E19" s="31"/>
      <c r="F19" s="31"/>
      <c r="G19" s="31"/>
      <c r="H19" s="31"/>
      <c r="I19" s="31"/>
      <c r="J19" s="31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1"/>
      <c r="B20" s="1"/>
      <c r="C20" s="30"/>
      <c r="D20" s="31"/>
      <c r="E20" s="31"/>
      <c r="F20" s="31"/>
      <c r="G20" s="31"/>
      <c r="H20" s="31"/>
      <c r="I20" s="31"/>
      <c r="J20" s="31"/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2">
      <c r="A21" s="1"/>
      <c r="B21" s="1"/>
      <c r="C21" s="39" t="s">
        <v>27</v>
      </c>
      <c r="D21" s="31"/>
      <c r="E21" s="40">
        <f t="shared" ref="E21:I21" si="1">SUM(E6:E20)</f>
        <v>0</v>
      </c>
      <c r="F21" s="40">
        <f t="shared" si="1"/>
        <v>0</v>
      </c>
      <c r="G21" s="40">
        <f t="shared" si="1"/>
        <v>4640</v>
      </c>
      <c r="H21" s="40">
        <f t="shared" si="1"/>
        <v>5640</v>
      </c>
      <c r="I21" s="40">
        <f t="shared" si="1"/>
        <v>6750</v>
      </c>
      <c r="J21" s="31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1"/>
      <c r="B22" s="1"/>
      <c r="C22" s="30"/>
      <c r="D22" s="31"/>
      <c r="E22" s="31"/>
      <c r="F22" s="31"/>
      <c r="G22" s="31"/>
      <c r="H22" s="31"/>
      <c r="I22" s="31"/>
      <c r="J22" s="31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1"/>
      <c r="B23" s="1"/>
      <c r="C23" s="30"/>
      <c r="D23" s="31"/>
      <c r="E23" s="31"/>
      <c r="F23" s="31"/>
      <c r="G23" s="31"/>
      <c r="H23" s="31"/>
      <c r="I23" s="31"/>
      <c r="J23" s="31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1"/>
      <c r="B24" s="1"/>
      <c r="C24" s="41" t="s">
        <v>28</v>
      </c>
      <c r="D24" s="31"/>
      <c r="E24" s="31"/>
      <c r="F24" s="31"/>
      <c r="G24" s="31"/>
      <c r="H24" s="31"/>
      <c r="I24" s="31"/>
      <c r="J24" s="31"/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9.75" customHeight="1" x14ac:dyDescent="0.2">
      <c r="A25" s="1"/>
      <c r="B25" s="1"/>
      <c r="C25" s="30"/>
      <c r="D25" s="31"/>
      <c r="E25" s="31"/>
      <c r="F25" s="31"/>
      <c r="G25" s="31"/>
      <c r="H25" s="31"/>
      <c r="I25" s="31"/>
      <c r="J25" s="31"/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">
      <c r="A26" s="1"/>
      <c r="B26" s="1"/>
      <c r="C26" s="35" t="s">
        <v>29</v>
      </c>
      <c r="D26" s="31"/>
      <c r="E26" s="31"/>
      <c r="F26" s="31"/>
      <c r="G26" s="31"/>
      <c r="H26" s="31"/>
      <c r="I26" s="31"/>
      <c r="J26" s="31"/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">
      <c r="A27" s="1"/>
      <c r="B27" s="1"/>
      <c r="C27" s="35" t="s">
        <v>41</v>
      </c>
      <c r="D27" s="31"/>
      <c r="E27" s="31"/>
      <c r="F27" s="31"/>
      <c r="G27" s="31">
        <v>500</v>
      </c>
      <c r="H27" s="31">
        <v>625</v>
      </c>
      <c r="I27" s="31">
        <v>843.75</v>
      </c>
      <c r="J27" s="31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">
      <c r="A28" s="1"/>
      <c r="B28" s="1"/>
      <c r="C28" s="35" t="s">
        <v>31</v>
      </c>
      <c r="D28" s="31"/>
      <c r="E28" s="31"/>
      <c r="F28" s="31"/>
      <c r="G28" s="31">
        <v>2400</v>
      </c>
      <c r="H28" s="31">
        <v>3000</v>
      </c>
      <c r="I28" s="31">
        <v>4050</v>
      </c>
      <c r="J28" s="31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">
      <c r="A29" s="1"/>
      <c r="B29" s="1"/>
      <c r="C29" s="35" t="s">
        <v>32</v>
      </c>
      <c r="D29" s="31"/>
      <c r="E29" s="31"/>
      <c r="F29" s="31"/>
      <c r="G29" s="31"/>
      <c r="H29" s="31"/>
      <c r="I29" s="31"/>
      <c r="J29" s="31"/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2">
      <c r="A30" s="1"/>
      <c r="B30" s="1"/>
      <c r="C30" s="35" t="s">
        <v>33</v>
      </c>
      <c r="D30" s="31"/>
      <c r="E30" s="31"/>
      <c r="F30" s="31"/>
      <c r="G30" s="31"/>
      <c r="H30" s="31"/>
      <c r="I30" s="31"/>
      <c r="J30" s="31"/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">
      <c r="A31" s="1"/>
      <c r="B31" s="1"/>
      <c r="C31" s="35" t="s">
        <v>34</v>
      </c>
      <c r="D31" s="31"/>
      <c r="E31" s="31"/>
      <c r="F31" s="31"/>
      <c r="G31" s="29">
        <v>800</v>
      </c>
      <c r="H31" s="29">
        <v>800</v>
      </c>
      <c r="I31" s="29"/>
      <c r="J31" s="31"/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35" t="s">
        <v>35</v>
      </c>
      <c r="D32" s="31"/>
      <c r="E32" s="31"/>
      <c r="F32" s="31"/>
      <c r="G32" s="29"/>
      <c r="H32" s="29"/>
      <c r="I32" s="29"/>
      <c r="J32" s="31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"/>
      <c r="C33" s="35"/>
      <c r="D33" s="31"/>
      <c r="E33" s="31"/>
      <c r="F33" s="31"/>
      <c r="G33" s="31"/>
      <c r="H33" s="31"/>
      <c r="I33" s="31"/>
      <c r="J33" s="31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"/>
      <c r="C34" s="35"/>
      <c r="D34" s="31"/>
      <c r="E34" s="31"/>
      <c r="F34" s="31"/>
      <c r="G34" s="31"/>
      <c r="H34" s="31"/>
      <c r="I34" s="31"/>
      <c r="J34" s="31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/>
      <c r="C35" s="30"/>
      <c r="D35" s="31"/>
      <c r="E35" s="31"/>
      <c r="F35" s="31"/>
      <c r="G35" s="31"/>
      <c r="H35" s="31"/>
      <c r="I35" s="31"/>
      <c r="J35" s="31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"/>
      <c r="C36" s="20" t="s">
        <v>36</v>
      </c>
      <c r="D36" s="16"/>
      <c r="E36" s="16"/>
      <c r="F36" s="16"/>
      <c r="G36" s="31"/>
      <c r="H36" s="31"/>
      <c r="I36" s="31"/>
      <c r="J36" s="31"/>
      <c r="K36" s="3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"/>
      <c r="C37" s="13"/>
      <c r="D37" s="16"/>
      <c r="E37" s="16"/>
      <c r="F37" s="16"/>
      <c r="G37" s="31"/>
      <c r="H37" s="31"/>
      <c r="I37" s="31"/>
      <c r="J37" s="31"/>
      <c r="K37" s="3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9"/>
      <c r="D38" s="16"/>
      <c r="E38" s="16"/>
      <c r="F38" s="16"/>
      <c r="G38" s="29"/>
      <c r="H38" s="29"/>
      <c r="I38" s="29"/>
      <c r="J38" s="31"/>
      <c r="K38" s="3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/>
      <c r="C39" s="19"/>
      <c r="D39" s="16"/>
      <c r="E39" s="16"/>
      <c r="F39" s="16"/>
      <c r="G39" s="29"/>
      <c r="H39" s="29"/>
      <c r="I39" s="29"/>
      <c r="J39" s="31"/>
      <c r="K39" s="3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9"/>
      <c r="D40" s="16"/>
      <c r="E40" s="16"/>
      <c r="F40" s="16"/>
      <c r="G40" s="29"/>
      <c r="H40" s="29"/>
      <c r="I40" s="29"/>
      <c r="J40" s="31"/>
      <c r="K40" s="3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0" customHeight="1" x14ac:dyDescent="0.2">
      <c r="A41" s="1"/>
      <c r="B41" s="1"/>
      <c r="C41" s="19"/>
      <c r="D41" s="16"/>
      <c r="E41" s="16"/>
      <c r="F41" s="16"/>
      <c r="G41" s="29"/>
      <c r="H41" s="29"/>
      <c r="I41" s="29"/>
      <c r="J41" s="31"/>
      <c r="K41" s="3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9"/>
      <c r="D42" s="16"/>
      <c r="E42" s="16"/>
      <c r="F42" s="16"/>
      <c r="G42" s="29"/>
      <c r="H42" s="29"/>
      <c r="I42" s="29"/>
      <c r="J42" s="31"/>
      <c r="K42" s="3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3"/>
      <c r="D43" s="16"/>
      <c r="E43" s="16"/>
      <c r="F43" s="16"/>
      <c r="G43" s="31"/>
      <c r="H43" s="31"/>
      <c r="I43" s="31"/>
      <c r="J43" s="31"/>
      <c r="K43" s="3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2">
      <c r="A44" s="1"/>
      <c r="B44" s="1"/>
      <c r="C44" s="21" t="s">
        <v>37</v>
      </c>
      <c r="D44" s="16"/>
      <c r="E44" s="22">
        <f t="shared" ref="E44:I44" si="2">SUM(E26:E42)</f>
        <v>0</v>
      </c>
      <c r="F44" s="22">
        <f t="shared" si="2"/>
        <v>0</v>
      </c>
      <c r="G44" s="22">
        <f t="shared" si="2"/>
        <v>3700</v>
      </c>
      <c r="H44" s="22">
        <f t="shared" si="2"/>
        <v>4425</v>
      </c>
      <c r="I44" s="22">
        <f t="shared" si="2"/>
        <v>4893.75</v>
      </c>
      <c r="J44" s="1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3"/>
      <c r="D45" s="16"/>
      <c r="E45" s="16"/>
      <c r="F45" s="16"/>
      <c r="G45" s="16"/>
      <c r="H45" s="16"/>
      <c r="I45" s="16"/>
      <c r="J45" s="1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2">
      <c r="A46" s="1"/>
      <c r="B46" s="1"/>
      <c r="C46" s="21" t="s">
        <v>38</v>
      </c>
      <c r="D46" s="16"/>
      <c r="E46" s="23">
        <f t="shared" ref="E46:I46" si="3">+E21-E44</f>
        <v>0</v>
      </c>
      <c r="F46" s="23">
        <f t="shared" si="3"/>
        <v>0</v>
      </c>
      <c r="G46" s="23">
        <f t="shared" si="3"/>
        <v>940</v>
      </c>
      <c r="H46" s="23">
        <f t="shared" si="3"/>
        <v>1215</v>
      </c>
      <c r="I46" s="23">
        <f t="shared" si="3"/>
        <v>1856.25</v>
      </c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3"/>
      <c r="D47" s="16"/>
      <c r="E47" s="16"/>
      <c r="F47" s="16"/>
      <c r="G47" s="16"/>
      <c r="H47" s="16"/>
      <c r="I47" s="16"/>
      <c r="J47" s="1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3"/>
      <c r="D48" s="16"/>
      <c r="E48" s="16"/>
      <c r="F48" s="16"/>
      <c r="G48" s="16"/>
      <c r="H48" s="16"/>
      <c r="I48" s="16"/>
      <c r="J48" s="1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3"/>
      <c r="D49" s="16"/>
      <c r="E49" s="16"/>
      <c r="F49" s="16"/>
      <c r="G49" s="16"/>
      <c r="H49" s="16"/>
      <c r="I49" s="16"/>
      <c r="J49" s="1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3"/>
      <c r="D50" s="16"/>
      <c r="E50" s="16"/>
      <c r="F50" s="16"/>
      <c r="G50" s="16"/>
      <c r="H50" s="16"/>
      <c r="I50" s="16"/>
      <c r="J50" s="1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3"/>
      <c r="D51" s="16"/>
      <c r="E51" s="16"/>
      <c r="F51" s="16"/>
      <c r="G51" s="16"/>
      <c r="H51" s="16"/>
      <c r="I51" s="16"/>
      <c r="J51" s="1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3"/>
      <c r="D52" s="16"/>
      <c r="E52" s="16"/>
      <c r="F52" s="16"/>
      <c r="G52" s="16"/>
      <c r="H52" s="16"/>
      <c r="I52" s="16"/>
      <c r="J52" s="1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3"/>
      <c r="D53" s="16"/>
      <c r="E53" s="16"/>
      <c r="F53" s="16"/>
      <c r="G53" s="16"/>
      <c r="H53" s="16"/>
      <c r="I53" s="16"/>
      <c r="J53" s="1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3"/>
      <c r="D54" s="16"/>
      <c r="E54" s="16"/>
      <c r="F54" s="16"/>
      <c r="G54" s="16"/>
      <c r="H54" s="16"/>
      <c r="I54" s="16"/>
      <c r="J54" s="1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3"/>
      <c r="D55" s="16"/>
      <c r="E55" s="16"/>
      <c r="F55" s="16"/>
      <c r="G55" s="16"/>
      <c r="H55" s="16"/>
      <c r="I55" s="16"/>
      <c r="J55" s="1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3"/>
      <c r="D56" s="16"/>
      <c r="E56" s="16"/>
      <c r="F56" s="16"/>
      <c r="G56" s="16"/>
      <c r="H56" s="16"/>
      <c r="I56" s="16"/>
      <c r="J56" s="1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3"/>
      <c r="D57" s="16"/>
      <c r="E57" s="16"/>
      <c r="F57" s="16"/>
      <c r="G57" s="16"/>
      <c r="H57" s="16"/>
      <c r="I57" s="16"/>
      <c r="J57" s="1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3"/>
      <c r="D58" s="16"/>
      <c r="E58" s="16"/>
      <c r="F58" s="16"/>
      <c r="G58" s="16"/>
      <c r="H58" s="16"/>
      <c r="I58" s="16"/>
      <c r="J58" s="1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3"/>
      <c r="D59" s="16"/>
      <c r="E59" s="16"/>
      <c r="F59" s="16"/>
      <c r="G59" s="16"/>
      <c r="H59" s="16"/>
      <c r="I59" s="16"/>
      <c r="J59" s="1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3"/>
      <c r="D60" s="16"/>
      <c r="E60" s="16"/>
      <c r="F60" s="16"/>
      <c r="G60" s="16"/>
      <c r="H60" s="16"/>
      <c r="I60" s="16"/>
      <c r="J60" s="1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3"/>
      <c r="D61" s="16"/>
      <c r="E61" s="16"/>
      <c r="F61" s="16"/>
      <c r="G61" s="16"/>
      <c r="H61" s="16"/>
      <c r="I61" s="16"/>
      <c r="J61" s="1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3"/>
      <c r="D62" s="16"/>
      <c r="E62" s="16"/>
      <c r="F62" s="16"/>
      <c r="G62" s="16"/>
      <c r="H62" s="16"/>
      <c r="I62" s="16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3"/>
      <c r="D63" s="16"/>
      <c r="E63" s="16"/>
      <c r="F63" s="16"/>
      <c r="G63" s="16"/>
      <c r="H63" s="16"/>
      <c r="I63" s="16"/>
      <c r="J63" s="1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3"/>
      <c r="D64" s="16"/>
      <c r="E64" s="16"/>
      <c r="F64" s="16"/>
      <c r="G64" s="16"/>
      <c r="H64" s="16"/>
      <c r="I64" s="16"/>
      <c r="J64" s="1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3"/>
      <c r="D65" s="16"/>
      <c r="E65" s="16"/>
      <c r="F65" s="16"/>
      <c r="G65" s="16"/>
      <c r="H65" s="16"/>
      <c r="I65" s="16"/>
      <c r="J65" s="1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3"/>
      <c r="D66" s="16"/>
      <c r="E66" s="16"/>
      <c r="F66" s="16"/>
      <c r="G66" s="16"/>
      <c r="H66" s="16"/>
      <c r="I66" s="16"/>
      <c r="J66" s="1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3"/>
      <c r="D67" s="16"/>
      <c r="E67" s="16"/>
      <c r="F67" s="16"/>
      <c r="G67" s="16"/>
      <c r="H67" s="16"/>
      <c r="I67" s="16"/>
      <c r="J67" s="1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1"/>
      <c r="C995" s="1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1"/>
      <c r="C996" s="1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1"/>
      <c r="C997" s="1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1"/>
      <c r="C998" s="1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1"/>
      <c r="C999" s="1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1"/>
      <c r="C1000" s="1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8"/>
  <sheetViews>
    <sheetView topLeftCell="A6" workbookViewId="0">
      <selection activeCell="C13" sqref="C13:J15"/>
    </sheetView>
  </sheetViews>
  <sheetFormatPr baseColWidth="10" defaultColWidth="14.5" defaultRowHeight="15" customHeight="1" x14ac:dyDescent="0.2"/>
  <cols>
    <col min="1" max="1" width="4.6640625" customWidth="1"/>
    <col min="2" max="2" width="1.6640625" customWidth="1"/>
    <col min="3" max="3" width="51.5" customWidth="1"/>
    <col min="4" max="4" width="1.6640625" customWidth="1"/>
    <col min="5" max="9" width="13.6640625" customWidth="1"/>
    <col min="10" max="10" width="1.6640625" customWidth="1"/>
    <col min="11" max="26" width="8.6640625" customWidth="1"/>
  </cols>
  <sheetData>
    <row r="1" spans="1:26" ht="14.25" customHeight="1" x14ac:dyDescent="0.2">
      <c r="A1" s="1"/>
      <c r="B1" s="1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4" t="s">
        <v>42</v>
      </c>
      <c r="D2" s="1"/>
      <c r="E2" s="15">
        <v>2020</v>
      </c>
      <c r="F2" s="15">
        <f t="shared" ref="F2:I2" si="0">+E2+1</f>
        <v>2021</v>
      </c>
      <c r="G2" s="15">
        <f t="shared" si="0"/>
        <v>2022</v>
      </c>
      <c r="H2" s="15">
        <f t="shared" si="0"/>
        <v>2023</v>
      </c>
      <c r="I2" s="15">
        <f t="shared" si="0"/>
        <v>2024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3"/>
      <c r="D3" s="16"/>
      <c r="E3" s="17" t="s">
        <v>19</v>
      </c>
      <c r="F3" s="17" t="s">
        <v>20</v>
      </c>
      <c r="G3" s="17" t="s">
        <v>20</v>
      </c>
      <c r="H3" s="17" t="s">
        <v>20</v>
      </c>
      <c r="I3" s="17" t="s">
        <v>20</v>
      </c>
      <c r="J3" s="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8" t="s">
        <v>21</v>
      </c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2">
      <c r="A5" s="1"/>
      <c r="B5" s="1"/>
      <c r="C5" s="13"/>
      <c r="D5" s="16"/>
      <c r="E5" s="16"/>
      <c r="F5" s="16"/>
      <c r="G5" s="16"/>
      <c r="H5" s="16"/>
      <c r="I5" s="1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1"/>
      <c r="C6" s="19" t="s">
        <v>40</v>
      </c>
      <c r="D6" s="16"/>
      <c r="E6" s="16"/>
      <c r="F6" s="16"/>
      <c r="G6" s="16"/>
      <c r="H6" s="16"/>
      <c r="I6" s="16"/>
      <c r="J6" s="1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1"/>
      <c r="C7" s="19" t="s">
        <v>23</v>
      </c>
      <c r="D7" s="16"/>
      <c r="E7" s="16"/>
      <c r="F7" s="16"/>
      <c r="G7" s="16"/>
      <c r="H7" s="16"/>
      <c r="I7" s="16"/>
      <c r="J7" s="1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19" t="s">
        <v>24</v>
      </c>
      <c r="D8" s="16"/>
      <c r="E8" s="16"/>
      <c r="F8" s="16"/>
      <c r="G8" s="16"/>
      <c r="H8" s="16"/>
      <c r="I8" s="16"/>
      <c r="J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"/>
      <c r="C9" s="19" t="s">
        <v>24</v>
      </c>
      <c r="D9" s="16"/>
      <c r="E9" s="16"/>
      <c r="F9" s="16"/>
      <c r="G9" s="16"/>
      <c r="H9" s="16"/>
      <c r="I9" s="16"/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1"/>
      <c r="B10" s="1"/>
      <c r="C10" s="19" t="s">
        <v>24</v>
      </c>
      <c r="D10" s="16"/>
      <c r="E10" s="16"/>
      <c r="F10" s="16"/>
      <c r="G10" s="16"/>
      <c r="H10" s="16"/>
      <c r="I10" s="16"/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1"/>
      <c r="C11" s="13"/>
      <c r="D11" s="16"/>
      <c r="E11" s="16"/>
      <c r="F11" s="16"/>
      <c r="G11" s="16"/>
      <c r="H11" s="16"/>
      <c r="I11" s="16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"/>
      <c r="C12" s="20" t="s">
        <v>25</v>
      </c>
      <c r="D12" s="16"/>
      <c r="E12" s="16"/>
      <c r="F12" s="16"/>
      <c r="G12" s="16"/>
      <c r="H12" s="16"/>
      <c r="I12" s="16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1"/>
      <c r="C13" s="30"/>
      <c r="D13" s="31"/>
      <c r="E13" s="31"/>
      <c r="F13" s="31"/>
      <c r="G13" s="31"/>
      <c r="H13" s="31"/>
      <c r="I13" s="31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1"/>
      <c r="C14" s="32" t="s">
        <v>70</v>
      </c>
      <c r="D14" s="31"/>
      <c r="E14" s="31"/>
      <c r="F14" s="31"/>
      <c r="G14" s="31">
        <f>800*0.8</f>
        <v>640</v>
      </c>
      <c r="H14" s="31">
        <f>800*0.8</f>
        <v>640</v>
      </c>
      <c r="I14" s="31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1"/>
      <c r="B15" s="1"/>
      <c r="C15" s="34" t="s">
        <v>71</v>
      </c>
      <c r="D15" s="31"/>
      <c r="E15" s="31"/>
      <c r="F15" s="31"/>
      <c r="G15" s="31">
        <v>60000</v>
      </c>
      <c r="H15" s="31">
        <v>40000</v>
      </c>
      <c r="I15" s="31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"/>
      <c r="C16" s="13"/>
      <c r="D16" s="16"/>
      <c r="E16" s="16"/>
      <c r="F16" s="16"/>
      <c r="G16" s="16"/>
      <c r="H16" s="16"/>
      <c r="I16" s="16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20" t="s">
        <v>26</v>
      </c>
      <c r="D17" s="16"/>
      <c r="E17" s="16"/>
      <c r="F17" s="16"/>
      <c r="G17" s="16"/>
      <c r="H17" s="16"/>
      <c r="I17" s="16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1"/>
      <c r="C18" s="13"/>
      <c r="D18" s="16"/>
      <c r="E18" s="16"/>
      <c r="F18" s="16"/>
      <c r="G18" s="16"/>
      <c r="H18" s="16"/>
      <c r="I18" s="16"/>
      <c r="J18" s="1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2">
      <c r="A19" s="1"/>
      <c r="B19" s="1"/>
      <c r="C19" s="21" t="s">
        <v>27</v>
      </c>
      <c r="D19" s="16"/>
      <c r="E19" s="22">
        <f>SUM(E6:E18)</f>
        <v>0</v>
      </c>
      <c r="F19" s="22">
        <f>SUM(F6:F18)</f>
        <v>0</v>
      </c>
      <c r="G19" s="22">
        <f>SUM(G6:G18)</f>
        <v>60640</v>
      </c>
      <c r="H19" s="22">
        <f>SUM(H6:H18)</f>
        <v>40640</v>
      </c>
      <c r="I19" s="22">
        <f>SUM(I6:I18)</f>
        <v>0</v>
      </c>
      <c r="J19" s="1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1"/>
      <c r="B20" s="1"/>
      <c r="C20" s="13"/>
      <c r="D20" s="16"/>
      <c r="E20" s="16"/>
      <c r="F20" s="16"/>
      <c r="G20" s="16"/>
      <c r="H20" s="16"/>
      <c r="I20" s="16"/>
      <c r="J20" s="1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1"/>
      <c r="B21" s="1"/>
      <c r="C21" s="13"/>
      <c r="D21" s="16"/>
      <c r="E21" s="16"/>
      <c r="F21" s="16"/>
      <c r="G21" s="16"/>
      <c r="H21" s="16"/>
      <c r="I21" s="16"/>
      <c r="J21" s="1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1"/>
      <c r="B22" s="1"/>
      <c r="C22" s="18" t="s">
        <v>28</v>
      </c>
      <c r="D22" s="16"/>
      <c r="E22" s="16"/>
      <c r="F22" s="16"/>
      <c r="G22" s="16"/>
      <c r="H22" s="16"/>
      <c r="I22" s="16"/>
      <c r="J22" s="1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9.75" customHeight="1" x14ac:dyDescent="0.2">
      <c r="A23" s="1"/>
      <c r="B23" s="1"/>
      <c r="C23" s="13"/>
      <c r="D23" s="16"/>
      <c r="E23" s="16"/>
      <c r="F23" s="16"/>
      <c r="G23" s="16"/>
      <c r="H23" s="16"/>
      <c r="I23" s="16"/>
      <c r="J23" s="1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2">
      <c r="A24" s="1"/>
      <c r="B24" s="1"/>
      <c r="C24" s="19" t="s">
        <v>29</v>
      </c>
      <c r="D24" s="16"/>
      <c r="E24" s="16"/>
      <c r="F24" s="16"/>
      <c r="G24" s="16"/>
      <c r="H24" s="16"/>
      <c r="I24" s="16"/>
      <c r="J24" s="1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2">
      <c r="A25" s="1"/>
      <c r="B25" s="1"/>
      <c r="C25" s="19" t="s">
        <v>41</v>
      </c>
      <c r="D25" s="16"/>
      <c r="E25" s="16"/>
      <c r="F25" s="16"/>
      <c r="G25" s="16"/>
      <c r="H25" s="16"/>
      <c r="I25" s="16"/>
      <c r="J25" s="1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">
      <c r="A26" s="1"/>
      <c r="B26" s="1"/>
      <c r="C26" s="19" t="s">
        <v>31</v>
      </c>
      <c r="D26" s="16"/>
      <c r="E26" s="16"/>
      <c r="F26" s="16"/>
      <c r="G26" s="16"/>
      <c r="H26" s="16"/>
      <c r="I26" s="16"/>
      <c r="J26" s="1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">
      <c r="A27" s="1"/>
      <c r="B27" s="1"/>
      <c r="C27" s="19" t="s">
        <v>32</v>
      </c>
      <c r="D27" s="16"/>
      <c r="E27" s="16"/>
      <c r="F27" s="16"/>
      <c r="G27" s="16"/>
      <c r="H27" s="16"/>
      <c r="I27" s="16"/>
      <c r="J27" s="1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">
      <c r="A28" s="1"/>
      <c r="B28" s="1"/>
      <c r="C28" s="19" t="s">
        <v>33</v>
      </c>
      <c r="D28" s="16"/>
      <c r="E28" s="16"/>
      <c r="F28" s="16"/>
      <c r="G28" s="16"/>
      <c r="H28" s="16"/>
      <c r="I28" s="16"/>
      <c r="J28" s="1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">
      <c r="A29" s="1"/>
      <c r="B29" s="1"/>
      <c r="C29" s="19" t="s">
        <v>34</v>
      </c>
      <c r="D29" s="16"/>
      <c r="E29" s="16"/>
      <c r="F29" s="31"/>
      <c r="G29" s="29">
        <v>800</v>
      </c>
      <c r="H29" s="29">
        <v>800</v>
      </c>
      <c r="I29" s="29"/>
      <c r="J29" s="1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2">
      <c r="A30" s="1"/>
      <c r="B30" s="1"/>
      <c r="C30" s="19" t="s">
        <v>35</v>
      </c>
      <c r="D30" s="16"/>
      <c r="E30" s="16"/>
      <c r="F30" s="31">
        <f>20000/5</f>
        <v>4000</v>
      </c>
      <c r="G30" s="29">
        <f>30000/5</f>
        <v>6000</v>
      </c>
      <c r="H30" s="29">
        <f>50000/5</f>
        <v>10000</v>
      </c>
      <c r="I30" s="29"/>
      <c r="J30" s="1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">
      <c r="A31" s="1"/>
      <c r="B31" s="1"/>
      <c r="C31" s="19"/>
      <c r="D31" s="16"/>
      <c r="E31" s="16"/>
      <c r="F31" s="16"/>
      <c r="G31" s="16"/>
      <c r="H31" s="16"/>
      <c r="I31" s="16"/>
      <c r="J31" s="1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2">
      <c r="A32" s="1"/>
      <c r="B32" s="1"/>
      <c r="C32" s="19"/>
      <c r="D32" s="16"/>
      <c r="E32" s="16"/>
      <c r="F32" s="16"/>
      <c r="G32" s="16"/>
      <c r="H32" s="16"/>
      <c r="I32" s="16"/>
      <c r="J32" s="1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">
      <c r="A33" s="1"/>
      <c r="B33" s="1"/>
      <c r="C33" s="13"/>
      <c r="D33" s="16"/>
      <c r="E33" s="16"/>
      <c r="F33" s="16"/>
      <c r="G33" s="16"/>
      <c r="H33" s="16"/>
      <c r="I33" s="16"/>
      <c r="J33" s="1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1"/>
      <c r="B34" s="1"/>
      <c r="C34" s="20" t="s">
        <v>36</v>
      </c>
      <c r="D34" s="16"/>
      <c r="E34" s="16"/>
      <c r="F34" s="16"/>
      <c r="G34" s="16"/>
      <c r="H34" s="16"/>
      <c r="I34" s="16"/>
      <c r="J34" s="1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9.75" customHeight="1" x14ac:dyDescent="0.2">
      <c r="A35" s="1"/>
      <c r="B35" s="1"/>
      <c r="C35" s="13"/>
      <c r="D35" s="16"/>
      <c r="E35" s="16"/>
      <c r="F35" s="16"/>
      <c r="G35" s="16"/>
      <c r="H35" s="16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2">
      <c r="A36" s="1"/>
      <c r="B36" s="1"/>
      <c r="C36" s="19" t="s">
        <v>43</v>
      </c>
      <c r="D36" s="16"/>
      <c r="E36" s="16"/>
      <c r="F36" s="16"/>
      <c r="G36" s="29">
        <v>2400</v>
      </c>
      <c r="H36" s="29">
        <v>2400</v>
      </c>
      <c r="I36" s="29">
        <v>2400</v>
      </c>
      <c r="J36" s="1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2">
      <c r="A37" s="1"/>
      <c r="B37" s="1"/>
      <c r="C37" s="19" t="s">
        <v>44</v>
      </c>
      <c r="D37" s="16"/>
      <c r="E37" s="16"/>
      <c r="F37" s="16"/>
      <c r="G37" s="29">
        <v>2280</v>
      </c>
      <c r="H37" s="29">
        <v>2736</v>
      </c>
      <c r="I37" s="29">
        <v>3693.6</v>
      </c>
      <c r="J37" s="1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2">
      <c r="A38" s="1"/>
      <c r="B38" s="1"/>
      <c r="C38" s="19" t="s">
        <v>45</v>
      </c>
      <c r="D38" s="16"/>
      <c r="E38" s="16"/>
      <c r="F38" s="16"/>
      <c r="G38" s="29">
        <v>4000</v>
      </c>
      <c r="H38" s="29">
        <v>4800</v>
      </c>
      <c r="I38" s="29">
        <v>6480</v>
      </c>
      <c r="J38" s="1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2">
      <c r="A39" s="1"/>
      <c r="B39" s="1"/>
      <c r="C39" s="19" t="s">
        <v>46</v>
      </c>
      <c r="D39" s="16"/>
      <c r="E39" s="16"/>
      <c r="F39" s="16"/>
      <c r="G39" s="29">
        <v>1000</v>
      </c>
      <c r="H39" s="29">
        <v>1200</v>
      </c>
      <c r="I39" s="29">
        <v>1680</v>
      </c>
      <c r="J39" s="1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">
      <c r="A40" s="1"/>
      <c r="B40" s="1"/>
      <c r="C40" s="19" t="s">
        <v>24</v>
      </c>
      <c r="D40" s="16"/>
      <c r="E40" s="16"/>
      <c r="F40" s="16"/>
      <c r="G40" s="29"/>
      <c r="H40" s="29"/>
      <c r="I40" s="29"/>
      <c r="J40" s="1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1"/>
      <c r="B41" s="1"/>
      <c r="C41" s="13"/>
      <c r="D41" s="16"/>
      <c r="E41" s="16"/>
      <c r="F41" s="16"/>
      <c r="G41" s="31"/>
      <c r="H41" s="31"/>
      <c r="I41" s="31"/>
      <c r="J41" s="1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2">
      <c r="A42" s="1"/>
      <c r="B42" s="1"/>
      <c r="C42" s="21" t="s">
        <v>37</v>
      </c>
      <c r="D42" s="16"/>
      <c r="E42" s="22">
        <f t="shared" ref="E42:I42" si="1">SUM(E24:E40)</f>
        <v>0</v>
      </c>
      <c r="F42" s="22">
        <f t="shared" si="1"/>
        <v>4000</v>
      </c>
      <c r="G42" s="22">
        <f t="shared" si="1"/>
        <v>16480</v>
      </c>
      <c r="H42" s="22">
        <f t="shared" si="1"/>
        <v>21936</v>
      </c>
      <c r="I42" s="22">
        <f t="shared" si="1"/>
        <v>14253.6</v>
      </c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3"/>
      <c r="D43" s="16"/>
      <c r="E43" s="16"/>
      <c r="F43" s="16"/>
      <c r="G43" s="16"/>
      <c r="H43" s="16"/>
      <c r="I43" s="16"/>
      <c r="J43" s="1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2">
      <c r="A44" s="1"/>
      <c r="B44" s="1"/>
      <c r="C44" s="21" t="s">
        <v>38</v>
      </c>
      <c r="D44" s="16"/>
      <c r="E44" s="23">
        <f t="shared" ref="E44:I44" si="2">+E19-E42</f>
        <v>0</v>
      </c>
      <c r="F44" s="23">
        <f t="shared" si="2"/>
        <v>-4000</v>
      </c>
      <c r="G44" s="23">
        <f t="shared" si="2"/>
        <v>44160</v>
      </c>
      <c r="H44" s="23">
        <f t="shared" si="2"/>
        <v>18704</v>
      </c>
      <c r="I44" s="23">
        <f t="shared" si="2"/>
        <v>-14253.6</v>
      </c>
      <c r="J44" s="1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3"/>
      <c r="D45" s="16"/>
      <c r="E45" s="16"/>
      <c r="F45" s="16"/>
      <c r="G45" s="16"/>
      <c r="H45" s="16"/>
      <c r="I45" s="16"/>
      <c r="J45" s="1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3"/>
      <c r="D46" s="16"/>
      <c r="E46" s="16"/>
      <c r="F46" s="16"/>
      <c r="G46" s="16"/>
      <c r="H46" s="16"/>
      <c r="I46" s="16"/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3"/>
      <c r="D47" s="16"/>
      <c r="E47" s="16"/>
      <c r="F47" s="16"/>
      <c r="G47" s="16"/>
      <c r="H47" s="16"/>
      <c r="I47" s="16"/>
      <c r="J47" s="1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3"/>
      <c r="D48" s="16"/>
      <c r="E48" s="16"/>
      <c r="F48" s="16"/>
      <c r="G48" s="16"/>
      <c r="H48" s="16"/>
      <c r="I48" s="16"/>
      <c r="J48" s="1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3"/>
      <c r="D49" s="16"/>
      <c r="E49" s="16"/>
      <c r="F49" s="16"/>
      <c r="G49" s="16"/>
      <c r="H49" s="16"/>
      <c r="I49" s="16"/>
      <c r="J49" s="1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3"/>
      <c r="D50" s="16"/>
      <c r="E50" s="16"/>
      <c r="F50" s="16"/>
      <c r="G50" s="16"/>
      <c r="H50" s="16"/>
      <c r="I50" s="16"/>
      <c r="J50" s="1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3"/>
      <c r="D51" s="16"/>
      <c r="E51" s="16"/>
      <c r="F51" s="16"/>
      <c r="G51" s="16"/>
      <c r="H51" s="16"/>
      <c r="I51" s="16"/>
      <c r="J51" s="1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3"/>
      <c r="D52" s="16"/>
      <c r="E52" s="16"/>
      <c r="F52" s="16"/>
      <c r="G52" s="16"/>
      <c r="H52" s="16"/>
      <c r="I52" s="16"/>
      <c r="J52" s="1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3"/>
      <c r="D53" s="16"/>
      <c r="E53" s="16"/>
      <c r="F53" s="16"/>
      <c r="G53" s="16"/>
      <c r="H53" s="16"/>
      <c r="I53" s="16"/>
      <c r="J53" s="1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3"/>
      <c r="D54" s="16"/>
      <c r="E54" s="16"/>
      <c r="F54" s="16"/>
      <c r="G54" s="16"/>
      <c r="H54" s="16"/>
      <c r="I54" s="16"/>
      <c r="J54" s="1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3"/>
      <c r="D55" s="16"/>
      <c r="E55" s="16"/>
      <c r="F55" s="16"/>
      <c r="G55" s="16"/>
      <c r="H55" s="16"/>
      <c r="I55" s="16"/>
      <c r="J55" s="1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3"/>
      <c r="D56" s="16"/>
      <c r="E56" s="16"/>
      <c r="F56" s="16"/>
      <c r="G56" s="16"/>
      <c r="H56" s="16"/>
      <c r="I56" s="16"/>
      <c r="J56" s="1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3"/>
      <c r="D57" s="16"/>
      <c r="E57" s="16"/>
      <c r="F57" s="16"/>
      <c r="G57" s="16"/>
      <c r="H57" s="16"/>
      <c r="I57" s="16"/>
      <c r="J57" s="1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3"/>
      <c r="D58" s="16"/>
      <c r="E58" s="16"/>
      <c r="F58" s="16"/>
      <c r="G58" s="16"/>
      <c r="H58" s="16"/>
      <c r="I58" s="16"/>
      <c r="J58" s="1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3"/>
      <c r="D59" s="16"/>
      <c r="E59" s="16"/>
      <c r="F59" s="16"/>
      <c r="G59" s="16"/>
      <c r="H59" s="16"/>
      <c r="I59" s="16"/>
      <c r="J59" s="1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3"/>
      <c r="D60" s="16"/>
      <c r="E60" s="16"/>
      <c r="F60" s="16"/>
      <c r="G60" s="16"/>
      <c r="H60" s="16"/>
      <c r="I60" s="16"/>
      <c r="J60" s="1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3"/>
      <c r="D61" s="16"/>
      <c r="E61" s="16"/>
      <c r="F61" s="16"/>
      <c r="G61" s="16"/>
      <c r="H61" s="16"/>
      <c r="I61" s="16"/>
      <c r="J61" s="1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3"/>
      <c r="D62" s="16"/>
      <c r="E62" s="16"/>
      <c r="F62" s="16"/>
      <c r="G62" s="16"/>
      <c r="H62" s="16"/>
      <c r="I62" s="16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3"/>
      <c r="D63" s="16"/>
      <c r="E63" s="16"/>
      <c r="F63" s="16"/>
      <c r="G63" s="16"/>
      <c r="H63" s="16"/>
      <c r="I63" s="16"/>
      <c r="J63" s="1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3"/>
      <c r="D64" s="16"/>
      <c r="E64" s="16"/>
      <c r="F64" s="16"/>
      <c r="G64" s="16"/>
      <c r="H64" s="16"/>
      <c r="I64" s="16"/>
      <c r="J64" s="1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3"/>
      <c r="D65" s="16"/>
      <c r="E65" s="16"/>
      <c r="F65" s="16"/>
      <c r="G65" s="16"/>
      <c r="H65" s="16"/>
      <c r="I65" s="16"/>
      <c r="J65" s="1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1"/>
      <c r="C995" s="1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1"/>
      <c r="C996" s="1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1"/>
      <c r="C997" s="1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1"/>
      <c r="C998" s="1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opLeftCell="A9" workbookViewId="0">
      <selection activeCell="C12" sqref="C12:I33"/>
    </sheetView>
  </sheetViews>
  <sheetFormatPr baseColWidth="10" defaultColWidth="14.5" defaultRowHeight="15" customHeight="1" x14ac:dyDescent="0.2"/>
  <cols>
    <col min="1" max="1" width="4.6640625" customWidth="1"/>
    <col min="2" max="2" width="1.6640625" customWidth="1"/>
    <col min="3" max="3" width="36.6640625" customWidth="1"/>
    <col min="4" max="4" width="1.6640625" customWidth="1"/>
    <col min="5" max="8" width="13.6640625" customWidth="1"/>
    <col min="9" max="9" width="13.33203125" customWidth="1"/>
    <col min="10" max="10" width="1.6640625" hidden="1" customWidth="1"/>
    <col min="11" max="26" width="8.6640625" customWidth="1"/>
  </cols>
  <sheetData>
    <row r="1" spans="1:26" ht="14.25" customHeight="1" x14ac:dyDescent="0.2">
      <c r="A1" s="1"/>
      <c r="B1" s="1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4" t="s">
        <v>47</v>
      </c>
      <c r="D2" s="1"/>
      <c r="E2" s="15">
        <v>2020</v>
      </c>
      <c r="F2" s="15">
        <f t="shared" ref="F2:I2" si="0">+E2+1</f>
        <v>2021</v>
      </c>
      <c r="G2" s="15">
        <f t="shared" si="0"/>
        <v>2022</v>
      </c>
      <c r="H2" s="15">
        <f t="shared" si="0"/>
        <v>2023</v>
      </c>
      <c r="I2" s="15">
        <f t="shared" si="0"/>
        <v>2024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3"/>
      <c r="D3" s="16"/>
      <c r="E3" s="17" t="s">
        <v>19</v>
      </c>
      <c r="F3" s="17" t="s">
        <v>20</v>
      </c>
      <c r="G3" s="17" t="s">
        <v>20</v>
      </c>
      <c r="H3" s="17" t="s">
        <v>20</v>
      </c>
      <c r="I3" s="17" t="s">
        <v>20</v>
      </c>
      <c r="J3" s="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8" t="s">
        <v>21</v>
      </c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2">
      <c r="A5" s="1"/>
      <c r="B5" s="1"/>
      <c r="C5" s="13"/>
      <c r="D5" s="16"/>
      <c r="E5" s="16"/>
      <c r="F5" s="16"/>
      <c r="G5" s="16"/>
      <c r="H5" s="16"/>
      <c r="I5" s="1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1"/>
      <c r="C6" s="19" t="s">
        <v>48</v>
      </c>
      <c r="D6" s="16"/>
      <c r="E6" s="16"/>
      <c r="F6" s="16"/>
      <c r="G6" s="16">
        <v>100000</v>
      </c>
      <c r="H6" s="16">
        <v>160000</v>
      </c>
      <c r="I6" s="16">
        <v>272000</v>
      </c>
      <c r="J6" s="1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 x14ac:dyDescent="0.2">
      <c r="A7" s="1"/>
      <c r="B7" s="1"/>
      <c r="C7" s="19"/>
      <c r="D7" s="16"/>
      <c r="E7" s="16"/>
      <c r="F7" s="16"/>
      <c r="G7" s="16"/>
      <c r="H7" s="16"/>
      <c r="I7" s="16"/>
      <c r="J7" s="1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19" t="s">
        <v>49</v>
      </c>
      <c r="D8" s="16"/>
      <c r="E8" s="16"/>
      <c r="F8" s="16"/>
      <c r="G8" s="16">
        <f t="shared" ref="G8:I8" si="1">+G6*0.05</f>
        <v>5000</v>
      </c>
      <c r="H8" s="16">
        <f t="shared" si="1"/>
        <v>8000</v>
      </c>
      <c r="I8" s="16">
        <f t="shared" si="1"/>
        <v>13600</v>
      </c>
      <c r="J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"/>
      <c r="C9" s="19" t="s">
        <v>50</v>
      </c>
      <c r="D9" s="16"/>
      <c r="E9" s="16"/>
      <c r="F9" s="16"/>
      <c r="G9" s="16">
        <f t="shared" ref="G9:I9" si="2">+G6*0.12</f>
        <v>12000</v>
      </c>
      <c r="H9" s="16">
        <f t="shared" si="2"/>
        <v>19200</v>
      </c>
      <c r="I9" s="16">
        <f t="shared" si="2"/>
        <v>32640</v>
      </c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1"/>
      <c r="B10" s="1"/>
      <c r="C10" s="19" t="s">
        <v>24</v>
      </c>
      <c r="D10" s="16"/>
      <c r="E10" s="16"/>
      <c r="F10" s="16"/>
      <c r="G10" s="16"/>
      <c r="H10" s="16"/>
      <c r="I10" s="16"/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1"/>
      <c r="C11" s="13"/>
      <c r="D11" s="16"/>
      <c r="E11" s="16"/>
      <c r="F11" s="16"/>
      <c r="G11" s="16"/>
      <c r="H11" s="16"/>
      <c r="I11" s="16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"/>
      <c r="C12" s="38" t="s">
        <v>25</v>
      </c>
      <c r="D12" s="31"/>
      <c r="E12" s="31"/>
      <c r="F12" s="31"/>
      <c r="G12" s="31"/>
      <c r="H12" s="31"/>
      <c r="I12" s="31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 x14ac:dyDescent="0.2">
      <c r="A13" s="1"/>
      <c r="B13" s="1"/>
      <c r="C13" s="30"/>
      <c r="D13" s="31"/>
      <c r="E13" s="31"/>
      <c r="F13" s="31"/>
      <c r="G13" s="31"/>
      <c r="H13" s="31"/>
      <c r="I13" s="31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"/>
      <c r="B14" s="1"/>
      <c r="C14" s="32" t="s">
        <v>70</v>
      </c>
      <c r="D14" s="31"/>
      <c r="E14" s="31"/>
      <c r="F14" s="31"/>
      <c r="G14" s="31">
        <f>800*0.8</f>
        <v>640</v>
      </c>
      <c r="H14" s="31">
        <f>800*0.8</f>
        <v>640</v>
      </c>
      <c r="I14" s="31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1"/>
      <c r="B15" s="1"/>
      <c r="C15" s="34" t="s">
        <v>71</v>
      </c>
      <c r="D15" s="31"/>
      <c r="E15" s="31"/>
      <c r="F15" s="31"/>
      <c r="G15" s="31"/>
      <c r="H15" s="31"/>
      <c r="I15" s="31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"/>
      <c r="C16" s="35"/>
      <c r="D16" s="31"/>
      <c r="E16" s="31"/>
      <c r="F16" s="31"/>
      <c r="G16" s="31"/>
      <c r="H16" s="31"/>
      <c r="I16" s="31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35"/>
      <c r="D17" s="31"/>
      <c r="E17" s="31"/>
      <c r="F17" s="31"/>
      <c r="G17" s="31"/>
      <c r="H17" s="31"/>
      <c r="I17" s="31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1"/>
      <c r="C18" s="30"/>
      <c r="D18" s="31"/>
      <c r="E18" s="31"/>
      <c r="F18" s="31"/>
      <c r="G18" s="31"/>
      <c r="H18" s="31"/>
      <c r="I18" s="31"/>
      <c r="J18" s="1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1"/>
      <c r="B19" s="1"/>
      <c r="C19" s="38" t="s">
        <v>26</v>
      </c>
      <c r="D19" s="31"/>
      <c r="E19" s="31"/>
      <c r="F19" s="31"/>
      <c r="G19" s="31"/>
      <c r="H19" s="31"/>
      <c r="I19" s="31"/>
      <c r="J19" s="1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1"/>
      <c r="B20" s="1"/>
      <c r="C20" s="30"/>
      <c r="D20" s="31"/>
      <c r="E20" s="31"/>
      <c r="F20" s="31"/>
      <c r="G20" s="31"/>
      <c r="H20" s="31"/>
      <c r="I20" s="31"/>
      <c r="J20" s="1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2">
      <c r="A21" s="1"/>
      <c r="B21" s="1"/>
      <c r="C21" s="39" t="s">
        <v>27</v>
      </c>
      <c r="D21" s="31"/>
      <c r="E21" s="40">
        <f t="shared" ref="E21:F21" si="3">SUM(E6:E20)</f>
        <v>0</v>
      </c>
      <c r="F21" s="40">
        <f t="shared" si="3"/>
        <v>0</v>
      </c>
      <c r="G21" s="40">
        <f t="shared" ref="G21:I21" si="4">SUM(G8:G20)</f>
        <v>17640</v>
      </c>
      <c r="H21" s="40">
        <f t="shared" si="4"/>
        <v>27840</v>
      </c>
      <c r="I21" s="40">
        <f t="shared" si="4"/>
        <v>46240</v>
      </c>
      <c r="J21" s="1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1"/>
      <c r="B22" s="1"/>
      <c r="C22" s="30"/>
      <c r="D22" s="31"/>
      <c r="E22" s="31"/>
      <c r="F22" s="31"/>
      <c r="G22" s="31"/>
      <c r="H22" s="31"/>
      <c r="I22" s="31"/>
      <c r="J22" s="1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1"/>
      <c r="B23" s="1"/>
      <c r="C23" s="30"/>
      <c r="D23" s="31"/>
      <c r="E23" s="31"/>
      <c r="F23" s="31"/>
      <c r="G23" s="31"/>
      <c r="H23" s="31"/>
      <c r="I23" s="31"/>
      <c r="J23" s="1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1"/>
      <c r="B24" s="1"/>
      <c r="C24" s="41" t="s">
        <v>28</v>
      </c>
      <c r="D24" s="31"/>
      <c r="E24" s="31"/>
      <c r="F24" s="31"/>
      <c r="G24" s="31"/>
      <c r="H24" s="31"/>
      <c r="I24" s="31"/>
      <c r="J24" s="1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9.75" customHeight="1" x14ac:dyDescent="0.2">
      <c r="A25" s="1"/>
      <c r="B25" s="1"/>
      <c r="C25" s="30"/>
      <c r="D25" s="31"/>
      <c r="E25" s="31"/>
      <c r="F25" s="31"/>
      <c r="G25" s="31"/>
      <c r="H25" s="31"/>
      <c r="I25" s="31"/>
      <c r="J25" s="1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">
      <c r="A26" s="1"/>
      <c r="B26" s="1"/>
      <c r="C26" s="35" t="s">
        <v>51</v>
      </c>
      <c r="D26" s="31"/>
      <c r="E26" s="31"/>
      <c r="F26" s="31"/>
      <c r="G26" s="31">
        <f t="shared" ref="G26:I26" si="5">+G6*0.1</f>
        <v>10000</v>
      </c>
      <c r="H26" s="31">
        <f t="shared" si="5"/>
        <v>16000</v>
      </c>
      <c r="I26" s="31">
        <f t="shared" si="5"/>
        <v>27200</v>
      </c>
      <c r="J26" s="1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">
      <c r="A27" s="1"/>
      <c r="B27" s="1"/>
      <c r="C27" s="35" t="s">
        <v>41</v>
      </c>
      <c r="D27" s="31"/>
      <c r="E27" s="31"/>
      <c r="F27" s="31"/>
      <c r="G27" s="31"/>
      <c r="H27" s="31"/>
      <c r="I27" s="31"/>
      <c r="J27" s="1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">
      <c r="A28" s="1"/>
      <c r="B28" s="1"/>
      <c r="C28" s="35" t="s">
        <v>31</v>
      </c>
      <c r="D28" s="31"/>
      <c r="E28" s="31"/>
      <c r="F28" s="31"/>
      <c r="G28" s="31"/>
      <c r="H28" s="31"/>
      <c r="I28" s="31"/>
      <c r="J28" s="1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">
      <c r="A29" s="1"/>
      <c r="B29" s="1"/>
      <c r="C29" s="35" t="s">
        <v>32</v>
      </c>
      <c r="D29" s="31"/>
      <c r="E29" s="31"/>
      <c r="F29" s="31"/>
      <c r="G29" s="31"/>
      <c r="H29" s="31"/>
      <c r="I29" s="31"/>
      <c r="J29" s="1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2">
      <c r="A30" s="1"/>
      <c r="B30" s="1"/>
      <c r="C30" s="35" t="s">
        <v>33</v>
      </c>
      <c r="D30" s="31"/>
      <c r="E30" s="31"/>
      <c r="F30" s="31"/>
      <c r="G30" s="31"/>
      <c r="H30" s="31"/>
      <c r="I30" s="31"/>
      <c r="J30" s="1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">
      <c r="A31" s="1"/>
      <c r="B31" s="1"/>
      <c r="C31" s="35" t="s">
        <v>34</v>
      </c>
      <c r="D31" s="31"/>
      <c r="E31" s="31"/>
      <c r="F31" s="31"/>
      <c r="G31" s="29">
        <v>800</v>
      </c>
      <c r="H31" s="29">
        <v>800</v>
      </c>
      <c r="I31" s="29"/>
      <c r="J31" s="1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2">
      <c r="A32" s="1"/>
      <c r="B32" s="1"/>
      <c r="C32" s="35" t="s">
        <v>35</v>
      </c>
      <c r="D32" s="31"/>
      <c r="E32" s="31"/>
      <c r="F32" s="31"/>
      <c r="G32" s="29"/>
      <c r="H32" s="29"/>
      <c r="I32" s="29"/>
      <c r="J32" s="1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2">
      <c r="A33" s="1"/>
      <c r="B33" s="1"/>
      <c r="C33" s="35"/>
      <c r="D33" s="31"/>
      <c r="E33" s="31"/>
      <c r="F33" s="31"/>
      <c r="G33" s="31"/>
      <c r="H33" s="31"/>
      <c r="I33" s="31"/>
      <c r="J33" s="1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2">
      <c r="A34" s="1"/>
      <c r="B34" s="1"/>
      <c r="C34" s="19"/>
      <c r="D34" s="16"/>
      <c r="E34" s="16"/>
      <c r="F34" s="16"/>
      <c r="G34" s="16"/>
      <c r="H34" s="16"/>
      <c r="I34" s="16"/>
      <c r="J34" s="1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1"/>
      <c r="B35" s="1"/>
      <c r="C35" s="13"/>
      <c r="D35" s="16"/>
      <c r="E35" s="16"/>
      <c r="F35" s="16"/>
      <c r="G35" s="16"/>
      <c r="H35" s="16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1"/>
      <c r="B36" s="1"/>
      <c r="C36" s="20" t="s">
        <v>36</v>
      </c>
      <c r="D36" s="16"/>
      <c r="E36" s="16"/>
      <c r="F36" s="16"/>
      <c r="G36" s="16"/>
      <c r="H36" s="16"/>
      <c r="I36" s="16"/>
      <c r="J36" s="1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9.75" customHeight="1" x14ac:dyDescent="0.2">
      <c r="A37" s="1"/>
      <c r="B37" s="1"/>
      <c r="C37" s="13"/>
      <c r="D37" s="16"/>
      <c r="E37" s="16"/>
      <c r="F37" s="16"/>
      <c r="G37" s="16"/>
      <c r="H37" s="16"/>
      <c r="I37" s="16"/>
      <c r="J37" s="1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2">
      <c r="A38" s="1"/>
      <c r="B38" s="1"/>
      <c r="C38" s="19" t="s">
        <v>43</v>
      </c>
      <c r="D38" s="16"/>
      <c r="E38" s="16"/>
      <c r="F38" s="16"/>
      <c r="G38" s="29"/>
      <c r="H38" s="29"/>
      <c r="I38" s="29"/>
      <c r="J38" s="1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2">
      <c r="A39" s="1"/>
      <c r="B39" s="1"/>
      <c r="C39" s="19" t="s">
        <v>44</v>
      </c>
      <c r="D39" s="16"/>
      <c r="E39" s="16"/>
      <c r="F39" s="16"/>
      <c r="G39" s="29"/>
      <c r="H39" s="29"/>
      <c r="I39" s="29"/>
      <c r="J39" s="1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">
      <c r="A40" s="1"/>
      <c r="B40" s="1"/>
      <c r="C40" s="19" t="s">
        <v>45</v>
      </c>
      <c r="D40" s="16"/>
      <c r="E40" s="16"/>
      <c r="F40" s="16"/>
      <c r="G40" s="29"/>
      <c r="H40" s="29"/>
      <c r="I40" s="29"/>
      <c r="J40" s="1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2">
      <c r="A41" s="1"/>
      <c r="B41" s="1"/>
      <c r="C41" s="19" t="s">
        <v>46</v>
      </c>
      <c r="D41" s="16"/>
      <c r="E41" s="16"/>
      <c r="F41" s="16"/>
      <c r="G41" s="29"/>
      <c r="H41" s="29"/>
      <c r="I41" s="29"/>
      <c r="J41" s="1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2">
      <c r="A42" s="1"/>
      <c r="B42" s="1"/>
      <c r="C42" s="19"/>
      <c r="D42" s="16"/>
      <c r="E42" s="16"/>
      <c r="F42" s="16"/>
      <c r="G42" s="29"/>
      <c r="H42" s="29"/>
      <c r="I42" s="29"/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3"/>
      <c r="D43" s="16"/>
      <c r="E43" s="16"/>
      <c r="F43" s="16"/>
      <c r="G43" s="16"/>
      <c r="H43" s="16"/>
      <c r="I43" s="16"/>
      <c r="J43" s="1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2">
      <c r="A44" s="1"/>
      <c r="B44" s="1"/>
      <c r="C44" s="21" t="s">
        <v>37</v>
      </c>
      <c r="D44" s="16"/>
      <c r="E44" s="22">
        <f t="shared" ref="E44:I44" si="6">SUM(E26:E42)</f>
        <v>0</v>
      </c>
      <c r="F44" s="22">
        <f t="shared" si="6"/>
        <v>0</v>
      </c>
      <c r="G44" s="22">
        <f t="shared" si="6"/>
        <v>10800</v>
      </c>
      <c r="H44" s="22">
        <f t="shared" si="6"/>
        <v>16800</v>
      </c>
      <c r="I44" s="22">
        <f t="shared" si="6"/>
        <v>27200</v>
      </c>
      <c r="J44" s="1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3"/>
      <c r="D45" s="16"/>
      <c r="E45" s="16"/>
      <c r="F45" s="16"/>
      <c r="G45" s="16"/>
      <c r="H45" s="16"/>
      <c r="I45" s="16"/>
      <c r="J45" s="1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2">
      <c r="A46" s="1"/>
      <c r="B46" s="1"/>
      <c r="C46" s="21" t="s">
        <v>38</v>
      </c>
      <c r="D46" s="16"/>
      <c r="E46" s="23">
        <f t="shared" ref="E46:I46" si="7">+E21-E44</f>
        <v>0</v>
      </c>
      <c r="F46" s="23">
        <f t="shared" si="7"/>
        <v>0</v>
      </c>
      <c r="G46" s="23">
        <f t="shared" si="7"/>
        <v>6840</v>
      </c>
      <c r="H46" s="23">
        <f t="shared" si="7"/>
        <v>11040</v>
      </c>
      <c r="I46" s="23">
        <f t="shared" si="7"/>
        <v>19040</v>
      </c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3"/>
      <c r="D47" s="16"/>
      <c r="E47" s="16"/>
      <c r="F47" s="16"/>
      <c r="G47" s="16"/>
      <c r="H47" s="16"/>
      <c r="I47" s="16"/>
      <c r="J47" s="1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3"/>
      <c r="D48" s="16"/>
      <c r="E48" s="16"/>
      <c r="F48" s="16"/>
      <c r="G48" s="16"/>
      <c r="H48" s="16"/>
      <c r="I48" s="16"/>
      <c r="J48" s="1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3"/>
      <c r="D49" s="16"/>
      <c r="E49" s="16"/>
      <c r="F49" s="16"/>
      <c r="G49" s="16"/>
      <c r="H49" s="16"/>
      <c r="I49" s="16"/>
      <c r="J49" s="1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3"/>
      <c r="D50" s="16"/>
      <c r="E50" s="16"/>
      <c r="F50" s="16"/>
      <c r="G50" s="16"/>
      <c r="H50" s="16"/>
      <c r="I50" s="16"/>
      <c r="J50" s="1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3"/>
      <c r="D51" s="16"/>
      <c r="E51" s="16"/>
      <c r="F51" s="16"/>
      <c r="G51" s="16"/>
      <c r="H51" s="16"/>
      <c r="I51" s="16"/>
      <c r="J51" s="1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3"/>
      <c r="D52" s="16"/>
      <c r="E52" s="16"/>
      <c r="F52" s="16"/>
      <c r="G52" s="16"/>
      <c r="H52" s="16"/>
      <c r="I52" s="16"/>
      <c r="J52" s="1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3"/>
      <c r="D53" s="16"/>
      <c r="E53" s="16"/>
      <c r="F53" s="16"/>
      <c r="G53" s="16"/>
      <c r="H53" s="16"/>
      <c r="I53" s="16"/>
      <c r="J53" s="1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3"/>
      <c r="D54" s="16"/>
      <c r="E54" s="16"/>
      <c r="F54" s="16"/>
      <c r="G54" s="16"/>
      <c r="H54" s="16"/>
      <c r="I54" s="16"/>
      <c r="J54" s="1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3"/>
      <c r="D55" s="16"/>
      <c r="E55" s="16"/>
      <c r="F55" s="16"/>
      <c r="G55" s="16"/>
      <c r="H55" s="16"/>
      <c r="I55" s="16"/>
      <c r="J55" s="1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3"/>
      <c r="D56" s="16"/>
      <c r="E56" s="16"/>
      <c r="F56" s="16"/>
      <c r="G56" s="16"/>
      <c r="H56" s="16"/>
      <c r="I56" s="16"/>
      <c r="J56" s="1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3"/>
      <c r="D57" s="16"/>
      <c r="E57" s="16"/>
      <c r="F57" s="16"/>
      <c r="G57" s="16"/>
      <c r="H57" s="16"/>
      <c r="I57" s="16"/>
      <c r="J57" s="1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3"/>
      <c r="D58" s="16"/>
      <c r="E58" s="16"/>
      <c r="F58" s="16"/>
      <c r="G58" s="16"/>
      <c r="H58" s="16"/>
      <c r="I58" s="16"/>
      <c r="J58" s="1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3"/>
      <c r="D59" s="16"/>
      <c r="E59" s="16"/>
      <c r="F59" s="16"/>
      <c r="G59" s="16"/>
      <c r="H59" s="16"/>
      <c r="I59" s="16"/>
      <c r="J59" s="1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3"/>
      <c r="D60" s="16"/>
      <c r="E60" s="16"/>
      <c r="F60" s="16"/>
      <c r="G60" s="16"/>
      <c r="H60" s="16"/>
      <c r="I60" s="16"/>
      <c r="J60" s="1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3"/>
      <c r="D61" s="16"/>
      <c r="E61" s="16"/>
      <c r="F61" s="16"/>
      <c r="G61" s="16"/>
      <c r="H61" s="16"/>
      <c r="I61" s="16"/>
      <c r="J61" s="1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3"/>
      <c r="D62" s="16"/>
      <c r="E62" s="16"/>
      <c r="F62" s="16"/>
      <c r="G62" s="16"/>
      <c r="H62" s="16"/>
      <c r="I62" s="16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3"/>
      <c r="D63" s="16"/>
      <c r="E63" s="16"/>
      <c r="F63" s="16"/>
      <c r="G63" s="16"/>
      <c r="H63" s="16"/>
      <c r="I63" s="16"/>
      <c r="J63" s="1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3"/>
      <c r="D64" s="16"/>
      <c r="E64" s="16"/>
      <c r="F64" s="16"/>
      <c r="G64" s="16"/>
      <c r="H64" s="16"/>
      <c r="I64" s="16"/>
      <c r="J64" s="1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3"/>
      <c r="D65" s="16"/>
      <c r="E65" s="16"/>
      <c r="F65" s="16"/>
      <c r="G65" s="16"/>
      <c r="H65" s="16"/>
      <c r="I65" s="16"/>
      <c r="J65" s="1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3"/>
      <c r="D66" s="16"/>
      <c r="E66" s="16"/>
      <c r="F66" s="16"/>
      <c r="G66" s="16"/>
      <c r="H66" s="16"/>
      <c r="I66" s="16"/>
      <c r="J66" s="1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3"/>
      <c r="D67" s="16"/>
      <c r="E67" s="16"/>
      <c r="F67" s="16"/>
      <c r="G67" s="16"/>
      <c r="H67" s="16"/>
      <c r="I67" s="16"/>
      <c r="J67" s="1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1"/>
      <c r="C995" s="1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1"/>
      <c r="C996" s="1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1"/>
      <c r="C997" s="1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1"/>
      <c r="C998" s="1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1"/>
      <c r="C999" s="1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1"/>
      <c r="C1000" s="1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activeCell="C13" sqref="C13:K33"/>
    </sheetView>
  </sheetViews>
  <sheetFormatPr baseColWidth="10" defaultColWidth="14.5" defaultRowHeight="15" customHeight="1" x14ac:dyDescent="0.2"/>
  <cols>
    <col min="1" max="1" width="4.6640625" customWidth="1"/>
    <col min="2" max="2" width="1.6640625" customWidth="1"/>
    <col min="3" max="3" width="36.6640625" customWidth="1"/>
    <col min="4" max="4" width="1.6640625" customWidth="1"/>
    <col min="5" max="9" width="13.6640625" customWidth="1"/>
    <col min="10" max="10" width="1.6640625" customWidth="1"/>
    <col min="11" max="26" width="8.6640625" customWidth="1"/>
  </cols>
  <sheetData>
    <row r="1" spans="1:26" ht="14.25" customHeight="1" x14ac:dyDescent="0.2">
      <c r="A1" s="1"/>
      <c r="B1" s="1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4" t="s">
        <v>52</v>
      </c>
      <c r="D2" s="1"/>
      <c r="E2" s="15">
        <v>2020</v>
      </c>
      <c r="F2" s="15">
        <f t="shared" ref="F2:I2" si="0">+E2+1</f>
        <v>2021</v>
      </c>
      <c r="G2" s="15">
        <f t="shared" si="0"/>
        <v>2022</v>
      </c>
      <c r="H2" s="15">
        <f t="shared" si="0"/>
        <v>2023</v>
      </c>
      <c r="I2" s="15">
        <f t="shared" si="0"/>
        <v>2024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3"/>
      <c r="D3" s="16"/>
      <c r="E3" s="17" t="s">
        <v>19</v>
      </c>
      <c r="F3" s="17" t="s">
        <v>20</v>
      </c>
      <c r="G3" s="17" t="s">
        <v>20</v>
      </c>
      <c r="H3" s="17" t="s">
        <v>20</v>
      </c>
      <c r="I3" s="17" t="s">
        <v>20</v>
      </c>
      <c r="J3" s="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8" t="s">
        <v>21</v>
      </c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2">
      <c r="A5" s="1"/>
      <c r="B5" s="1"/>
      <c r="C5" s="13"/>
      <c r="D5" s="16"/>
      <c r="E5" s="16"/>
      <c r="F5" s="16"/>
      <c r="G5" s="16"/>
      <c r="H5" s="16"/>
      <c r="I5" s="1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">
      <c r="A6" s="1"/>
      <c r="B6" s="1"/>
      <c r="C6" s="19" t="s">
        <v>53</v>
      </c>
      <c r="D6" s="16"/>
      <c r="E6" s="16"/>
      <c r="F6" s="16"/>
      <c r="G6" s="16">
        <v>10000</v>
      </c>
      <c r="H6" s="16">
        <v>12000</v>
      </c>
      <c r="I6" s="16">
        <v>16200</v>
      </c>
      <c r="J6" s="1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1"/>
      <c r="B7" s="1"/>
      <c r="C7" s="19" t="s">
        <v>54</v>
      </c>
      <c r="D7" s="16"/>
      <c r="E7" s="16"/>
      <c r="F7" s="16"/>
      <c r="G7" s="16">
        <v>15000</v>
      </c>
      <c r="H7" s="16">
        <v>18000</v>
      </c>
      <c r="I7" s="16">
        <v>24300</v>
      </c>
      <c r="J7" s="1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2">
      <c r="A8" s="1"/>
      <c r="B8" s="1"/>
      <c r="C8" s="19" t="s">
        <v>55</v>
      </c>
      <c r="D8" s="16"/>
      <c r="E8" s="16"/>
      <c r="F8" s="16"/>
      <c r="G8" s="16">
        <v>3000</v>
      </c>
      <c r="H8" s="16">
        <v>3600</v>
      </c>
      <c r="I8" s="16">
        <v>4860</v>
      </c>
      <c r="J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2">
      <c r="A9" s="1"/>
      <c r="B9" s="1"/>
      <c r="C9" s="19" t="s">
        <v>50</v>
      </c>
      <c r="D9" s="16"/>
      <c r="E9" s="16"/>
      <c r="F9" s="16"/>
      <c r="G9" s="16"/>
      <c r="H9" s="16"/>
      <c r="I9" s="16"/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">
      <c r="A10" s="1"/>
      <c r="B10" s="1"/>
      <c r="C10" s="19"/>
      <c r="D10" s="16"/>
      <c r="E10" s="16"/>
      <c r="F10" s="16"/>
      <c r="G10" s="16"/>
      <c r="H10" s="16"/>
      <c r="I10" s="16"/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1"/>
      <c r="C11" s="13"/>
      <c r="D11" s="16"/>
      <c r="E11" s="16"/>
      <c r="F11" s="16"/>
      <c r="G11" s="16"/>
      <c r="H11" s="16"/>
      <c r="I11" s="16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"/>
      <c r="C12" s="20" t="s">
        <v>25</v>
      </c>
      <c r="D12" s="16"/>
      <c r="E12" s="16"/>
      <c r="F12" s="16"/>
      <c r="G12" s="16"/>
      <c r="H12" s="16"/>
      <c r="I12" s="16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 x14ac:dyDescent="0.2">
      <c r="A13" s="1"/>
      <c r="B13" s="1"/>
      <c r="C13" s="30"/>
      <c r="D13" s="31"/>
      <c r="E13" s="31"/>
      <c r="F13" s="31"/>
      <c r="G13" s="31"/>
      <c r="H13" s="31"/>
      <c r="I13" s="31"/>
      <c r="J13" s="31"/>
      <c r="K13" s="3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"/>
      <c r="B14" s="1"/>
      <c r="C14" s="35" t="s">
        <v>56</v>
      </c>
      <c r="D14" s="31"/>
      <c r="E14" s="31"/>
      <c r="F14" s="31"/>
      <c r="G14" s="31">
        <v>6000</v>
      </c>
      <c r="H14" s="31">
        <v>7200</v>
      </c>
      <c r="I14" s="31">
        <v>9720</v>
      </c>
      <c r="J14" s="31"/>
      <c r="K14" s="3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1"/>
      <c r="B15" s="1"/>
      <c r="C15" s="32" t="s">
        <v>70</v>
      </c>
      <c r="D15" s="31"/>
      <c r="E15" s="31"/>
      <c r="F15" s="31"/>
      <c r="G15" s="31">
        <f>800*0.8</f>
        <v>640</v>
      </c>
      <c r="H15" s="31">
        <f>800*0.8</f>
        <v>640</v>
      </c>
      <c r="I15" s="31"/>
      <c r="J15" s="31"/>
      <c r="K15" s="3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"/>
      <c r="C16" s="34" t="s">
        <v>71</v>
      </c>
      <c r="D16" s="31"/>
      <c r="E16" s="31"/>
      <c r="F16" s="31"/>
      <c r="G16" s="31"/>
      <c r="H16" s="31"/>
      <c r="I16" s="31"/>
      <c r="J16" s="31"/>
      <c r="K16" s="3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35" t="s">
        <v>24</v>
      </c>
      <c r="D17" s="31"/>
      <c r="E17" s="31"/>
      <c r="F17" s="31"/>
      <c r="G17" s="31"/>
      <c r="H17" s="31"/>
      <c r="I17" s="31"/>
      <c r="J17" s="31"/>
      <c r="K17" s="3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1"/>
      <c r="C18" s="30"/>
      <c r="D18" s="31"/>
      <c r="E18" s="31"/>
      <c r="F18" s="31"/>
      <c r="G18" s="31"/>
      <c r="H18" s="31"/>
      <c r="I18" s="31"/>
      <c r="J18" s="31"/>
      <c r="K18" s="3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1"/>
      <c r="B19" s="1"/>
      <c r="C19" s="38" t="s">
        <v>26</v>
      </c>
      <c r="D19" s="31"/>
      <c r="E19" s="31"/>
      <c r="F19" s="31"/>
      <c r="G19" s="31"/>
      <c r="H19" s="31"/>
      <c r="I19" s="31"/>
      <c r="J19" s="31"/>
      <c r="K19" s="3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1"/>
      <c r="B20" s="1"/>
      <c r="C20" s="30"/>
      <c r="D20" s="31"/>
      <c r="E20" s="31"/>
      <c r="F20" s="31"/>
      <c r="G20" s="31"/>
      <c r="H20" s="31"/>
      <c r="I20" s="31"/>
      <c r="J20" s="31"/>
      <c r="K20" s="3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2">
      <c r="A21" s="1"/>
      <c r="B21" s="1"/>
      <c r="C21" s="39" t="s">
        <v>27</v>
      </c>
      <c r="D21" s="31"/>
      <c r="E21" s="40">
        <f t="shared" ref="E21:I21" si="1">SUM(E6:E20)</f>
        <v>0</v>
      </c>
      <c r="F21" s="40">
        <f t="shared" si="1"/>
        <v>0</v>
      </c>
      <c r="G21" s="40">
        <f t="shared" si="1"/>
        <v>34640</v>
      </c>
      <c r="H21" s="40">
        <f t="shared" si="1"/>
        <v>41440</v>
      </c>
      <c r="I21" s="40">
        <f t="shared" si="1"/>
        <v>55080</v>
      </c>
      <c r="J21" s="31"/>
      <c r="K21" s="3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1"/>
      <c r="B22" s="1"/>
      <c r="C22" s="30"/>
      <c r="D22" s="31"/>
      <c r="E22" s="31"/>
      <c r="F22" s="31"/>
      <c r="G22" s="31"/>
      <c r="H22" s="31"/>
      <c r="I22" s="31"/>
      <c r="J22" s="31"/>
      <c r="K22" s="3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1"/>
      <c r="B23" s="1"/>
      <c r="C23" s="30"/>
      <c r="D23" s="31"/>
      <c r="E23" s="31"/>
      <c r="F23" s="31"/>
      <c r="G23" s="31"/>
      <c r="H23" s="31"/>
      <c r="I23" s="31"/>
      <c r="J23" s="31"/>
      <c r="K23" s="3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1"/>
      <c r="B24" s="1"/>
      <c r="C24" s="41" t="s">
        <v>28</v>
      </c>
      <c r="D24" s="31"/>
      <c r="E24" s="31"/>
      <c r="F24" s="31"/>
      <c r="G24" s="31"/>
      <c r="H24" s="31"/>
      <c r="I24" s="31"/>
      <c r="J24" s="31"/>
      <c r="K24" s="3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9.75" customHeight="1" x14ac:dyDescent="0.2">
      <c r="A25" s="1"/>
      <c r="B25" s="1"/>
      <c r="C25" s="30"/>
      <c r="D25" s="31"/>
      <c r="E25" s="31"/>
      <c r="F25" s="31"/>
      <c r="G25" s="31"/>
      <c r="H25" s="31"/>
      <c r="I25" s="31"/>
      <c r="J25" s="31"/>
      <c r="K25" s="3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">
      <c r="A26" s="1"/>
      <c r="B26" s="1"/>
      <c r="C26" s="35" t="s">
        <v>51</v>
      </c>
      <c r="D26" s="31"/>
      <c r="E26" s="31"/>
      <c r="F26" s="31"/>
      <c r="G26" s="31"/>
      <c r="H26" s="31"/>
      <c r="I26" s="31"/>
      <c r="J26" s="31"/>
      <c r="K26" s="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">
      <c r="A27" s="1"/>
      <c r="B27" s="1"/>
      <c r="C27" s="35" t="s">
        <v>57</v>
      </c>
      <c r="D27" s="31"/>
      <c r="E27" s="31"/>
      <c r="F27" s="31"/>
      <c r="G27" s="31">
        <v>5100</v>
      </c>
      <c r="H27" s="31">
        <v>6120</v>
      </c>
      <c r="I27" s="31">
        <v>8262</v>
      </c>
      <c r="J27" s="31"/>
      <c r="K27" s="3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">
      <c r="A28" s="1"/>
      <c r="B28" s="1"/>
      <c r="C28" s="35" t="s">
        <v>58</v>
      </c>
      <c r="D28" s="31"/>
      <c r="E28" s="31"/>
      <c r="F28" s="31"/>
      <c r="G28" s="31">
        <v>12240</v>
      </c>
      <c r="H28" s="31">
        <v>14688</v>
      </c>
      <c r="I28" s="31">
        <v>19828.8</v>
      </c>
      <c r="J28" s="31"/>
      <c r="K28" s="3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">
      <c r="A29" s="1"/>
      <c r="B29" s="1"/>
      <c r="C29" s="35" t="s">
        <v>31</v>
      </c>
      <c r="D29" s="31"/>
      <c r="E29" s="31"/>
      <c r="F29" s="31"/>
      <c r="G29" s="31">
        <v>8500</v>
      </c>
      <c r="H29" s="31">
        <v>10200</v>
      </c>
      <c r="I29" s="31">
        <v>13770</v>
      </c>
      <c r="J29" s="31"/>
      <c r="K29" s="3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2">
      <c r="A30" s="1"/>
      <c r="B30" s="1"/>
      <c r="C30" s="35" t="s">
        <v>33</v>
      </c>
      <c r="D30" s="31"/>
      <c r="E30" s="31"/>
      <c r="F30" s="31"/>
      <c r="G30" s="31"/>
      <c r="H30" s="31"/>
      <c r="I30" s="31"/>
      <c r="J30" s="31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">
      <c r="A31" s="1"/>
      <c r="B31" s="1"/>
      <c r="C31" s="35" t="s">
        <v>59</v>
      </c>
      <c r="D31" s="31"/>
      <c r="E31" s="31"/>
      <c r="F31" s="31"/>
      <c r="G31" s="31">
        <v>6800</v>
      </c>
      <c r="H31" s="31">
        <v>6120</v>
      </c>
      <c r="I31" s="31">
        <v>5508</v>
      </c>
      <c r="J31" s="31"/>
      <c r="K31" s="3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2">
      <c r="A32" s="1"/>
      <c r="B32" s="1"/>
      <c r="C32" s="35" t="s">
        <v>35</v>
      </c>
      <c r="D32" s="31"/>
      <c r="E32" s="31"/>
      <c r="F32" s="31"/>
      <c r="G32" s="29">
        <v>800</v>
      </c>
      <c r="H32" s="29">
        <v>800</v>
      </c>
      <c r="I32" s="29"/>
      <c r="J32" s="31"/>
      <c r="K32" s="3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2">
      <c r="A33" s="1"/>
      <c r="B33" s="1"/>
      <c r="C33" s="35"/>
      <c r="D33" s="31"/>
      <c r="E33" s="31"/>
      <c r="F33" s="31"/>
      <c r="G33" s="31"/>
      <c r="H33" s="31"/>
      <c r="I33" s="31"/>
      <c r="J33" s="31"/>
      <c r="K33" s="3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2">
      <c r="A34" s="1"/>
      <c r="B34" s="1"/>
      <c r="C34" s="19"/>
      <c r="D34" s="16"/>
      <c r="E34" s="16"/>
      <c r="F34" s="16"/>
      <c r="G34" s="16"/>
      <c r="H34" s="16"/>
      <c r="I34" s="16"/>
      <c r="J34" s="1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1"/>
      <c r="B35" s="1"/>
      <c r="C35" s="13"/>
      <c r="D35" s="16"/>
      <c r="E35" s="16"/>
      <c r="F35" s="16"/>
      <c r="G35" s="16"/>
      <c r="H35" s="16"/>
      <c r="I35" s="16"/>
      <c r="J35" s="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1"/>
      <c r="B36" s="1"/>
      <c r="C36" s="20" t="s">
        <v>36</v>
      </c>
      <c r="D36" s="16"/>
      <c r="E36" s="16"/>
      <c r="F36" s="16"/>
      <c r="G36" s="16"/>
      <c r="H36" s="16"/>
      <c r="I36" s="16"/>
      <c r="J36" s="1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9.75" customHeight="1" x14ac:dyDescent="0.2">
      <c r="A37" s="1"/>
      <c r="B37" s="1"/>
      <c r="C37" s="13"/>
      <c r="D37" s="16"/>
      <c r="E37" s="16"/>
      <c r="F37" s="16"/>
      <c r="G37" s="16"/>
      <c r="H37" s="16"/>
      <c r="I37" s="16"/>
      <c r="J37" s="1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2">
      <c r="A38" s="1"/>
      <c r="B38" s="1"/>
      <c r="C38" s="19" t="s">
        <v>43</v>
      </c>
      <c r="D38" s="16"/>
      <c r="E38" s="16"/>
      <c r="F38" s="16"/>
      <c r="G38" s="29"/>
      <c r="H38" s="29"/>
      <c r="I38" s="29"/>
      <c r="J38" s="1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2">
      <c r="A39" s="1"/>
      <c r="B39" s="1"/>
      <c r="C39" s="19" t="s">
        <v>44</v>
      </c>
      <c r="D39" s="16"/>
      <c r="E39" s="16"/>
      <c r="F39" s="16"/>
      <c r="G39" s="29"/>
      <c r="H39" s="29"/>
      <c r="I39" s="29"/>
      <c r="J39" s="1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">
      <c r="A40" s="1"/>
      <c r="B40" s="1"/>
      <c r="C40" s="19" t="s">
        <v>45</v>
      </c>
      <c r="D40" s="16"/>
      <c r="E40" s="16"/>
      <c r="F40" s="16"/>
      <c r="G40" s="29"/>
      <c r="H40" s="29"/>
      <c r="I40" s="29"/>
      <c r="J40" s="1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2">
      <c r="A41" s="1"/>
      <c r="B41" s="1"/>
      <c r="C41" s="19" t="s">
        <v>46</v>
      </c>
      <c r="D41" s="16"/>
      <c r="E41" s="16"/>
      <c r="F41" s="16"/>
      <c r="G41" s="29"/>
      <c r="H41" s="29"/>
      <c r="I41" s="29"/>
      <c r="J41" s="1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2">
      <c r="A42" s="1"/>
      <c r="B42" s="1"/>
      <c r="C42" s="19"/>
      <c r="D42" s="16"/>
      <c r="E42" s="16"/>
      <c r="F42" s="16"/>
      <c r="G42" s="29"/>
      <c r="H42" s="29"/>
      <c r="I42" s="29"/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3"/>
      <c r="D43" s="16"/>
      <c r="E43" s="16"/>
      <c r="F43" s="16"/>
      <c r="G43" s="16"/>
      <c r="H43" s="16"/>
      <c r="I43" s="16"/>
      <c r="J43" s="1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2">
      <c r="A44" s="1"/>
      <c r="B44" s="1"/>
      <c r="C44" s="21" t="s">
        <v>37</v>
      </c>
      <c r="D44" s="16"/>
      <c r="E44" s="22">
        <f t="shared" ref="E44:I44" si="2">SUM(E26:E42)</f>
        <v>0</v>
      </c>
      <c r="F44" s="22">
        <f t="shared" si="2"/>
        <v>0</v>
      </c>
      <c r="G44" s="22">
        <f t="shared" si="2"/>
        <v>33440</v>
      </c>
      <c r="H44" s="22">
        <f t="shared" si="2"/>
        <v>37928</v>
      </c>
      <c r="I44" s="22">
        <f t="shared" si="2"/>
        <v>47368.800000000003</v>
      </c>
      <c r="J44" s="1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3"/>
      <c r="D45" s="16"/>
      <c r="E45" s="16"/>
      <c r="F45" s="16"/>
      <c r="G45" s="16"/>
      <c r="H45" s="16"/>
      <c r="I45" s="16"/>
      <c r="J45" s="1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2">
      <c r="A46" s="1"/>
      <c r="B46" s="1"/>
      <c r="C46" s="21" t="s">
        <v>38</v>
      </c>
      <c r="D46" s="16"/>
      <c r="E46" s="23">
        <f t="shared" ref="E46:I46" si="3">+E21-E44</f>
        <v>0</v>
      </c>
      <c r="F46" s="23">
        <f t="shared" si="3"/>
        <v>0</v>
      </c>
      <c r="G46" s="23">
        <f t="shared" si="3"/>
        <v>1200</v>
      </c>
      <c r="H46" s="23">
        <f t="shared" si="3"/>
        <v>3512</v>
      </c>
      <c r="I46" s="23">
        <f t="shared" si="3"/>
        <v>7711.1999999999971</v>
      </c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3"/>
      <c r="D47" s="16"/>
      <c r="E47" s="16"/>
      <c r="F47" s="16"/>
      <c r="G47" s="16"/>
      <c r="H47" s="16"/>
      <c r="I47" s="16"/>
      <c r="J47" s="1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3"/>
      <c r="D48" s="16"/>
      <c r="E48" s="16"/>
      <c r="F48" s="16"/>
      <c r="G48" s="16"/>
      <c r="H48" s="16"/>
      <c r="I48" s="16"/>
      <c r="J48" s="1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3"/>
      <c r="D49" s="16"/>
      <c r="E49" s="16"/>
      <c r="F49" s="16"/>
      <c r="G49" s="16"/>
      <c r="H49" s="16"/>
      <c r="I49" s="16"/>
      <c r="J49" s="1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3"/>
      <c r="D50" s="16"/>
      <c r="E50" s="16"/>
      <c r="F50" s="16"/>
      <c r="G50" s="16"/>
      <c r="H50" s="16"/>
      <c r="I50" s="16"/>
      <c r="J50" s="1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3"/>
      <c r="D51" s="16"/>
      <c r="E51" s="16"/>
      <c r="F51" s="16"/>
      <c r="G51" s="16"/>
      <c r="H51" s="16"/>
      <c r="I51" s="16"/>
      <c r="J51" s="1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3"/>
      <c r="D52" s="16"/>
      <c r="E52" s="16"/>
      <c r="F52" s="16"/>
      <c r="G52" s="16"/>
      <c r="H52" s="16"/>
      <c r="I52" s="16"/>
      <c r="J52" s="1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3"/>
      <c r="D53" s="16"/>
      <c r="E53" s="16"/>
      <c r="F53" s="16"/>
      <c r="G53" s="16"/>
      <c r="H53" s="16"/>
      <c r="I53" s="16"/>
      <c r="J53" s="1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3"/>
      <c r="D54" s="16"/>
      <c r="E54" s="16"/>
      <c r="F54" s="16"/>
      <c r="G54" s="16"/>
      <c r="H54" s="16"/>
      <c r="I54" s="16"/>
      <c r="J54" s="1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3"/>
      <c r="D55" s="16"/>
      <c r="E55" s="16"/>
      <c r="F55" s="16"/>
      <c r="G55" s="16"/>
      <c r="H55" s="16"/>
      <c r="I55" s="16"/>
      <c r="J55" s="1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3"/>
      <c r="D56" s="16"/>
      <c r="E56" s="16"/>
      <c r="F56" s="16"/>
      <c r="G56" s="16"/>
      <c r="H56" s="16"/>
      <c r="I56" s="16"/>
      <c r="J56" s="1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3"/>
      <c r="D57" s="16"/>
      <c r="E57" s="16"/>
      <c r="F57" s="16"/>
      <c r="G57" s="16"/>
      <c r="H57" s="16"/>
      <c r="I57" s="16"/>
      <c r="J57" s="1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3"/>
      <c r="D58" s="16"/>
      <c r="E58" s="16"/>
      <c r="F58" s="16"/>
      <c r="G58" s="16"/>
      <c r="H58" s="16"/>
      <c r="I58" s="16"/>
      <c r="J58" s="1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3"/>
      <c r="D59" s="16"/>
      <c r="E59" s="16"/>
      <c r="F59" s="16"/>
      <c r="G59" s="16"/>
      <c r="H59" s="16"/>
      <c r="I59" s="16"/>
      <c r="J59" s="1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3"/>
      <c r="D60" s="16"/>
      <c r="E60" s="16"/>
      <c r="F60" s="16"/>
      <c r="G60" s="16"/>
      <c r="H60" s="16"/>
      <c r="I60" s="16"/>
      <c r="J60" s="1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3"/>
      <c r="D61" s="16"/>
      <c r="E61" s="16"/>
      <c r="F61" s="16"/>
      <c r="G61" s="16"/>
      <c r="H61" s="16"/>
      <c r="I61" s="16"/>
      <c r="J61" s="1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3"/>
      <c r="D62" s="16"/>
      <c r="E62" s="16"/>
      <c r="F62" s="16"/>
      <c r="G62" s="16"/>
      <c r="H62" s="16"/>
      <c r="I62" s="16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3"/>
      <c r="D63" s="16"/>
      <c r="E63" s="16"/>
      <c r="F63" s="16"/>
      <c r="G63" s="16"/>
      <c r="H63" s="16"/>
      <c r="I63" s="16"/>
      <c r="J63" s="1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3"/>
      <c r="D64" s="16"/>
      <c r="E64" s="16"/>
      <c r="F64" s="16"/>
      <c r="G64" s="16"/>
      <c r="H64" s="16"/>
      <c r="I64" s="16"/>
      <c r="J64" s="1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3"/>
      <c r="D65" s="16"/>
      <c r="E65" s="16"/>
      <c r="F65" s="16"/>
      <c r="G65" s="16"/>
      <c r="H65" s="16"/>
      <c r="I65" s="16"/>
      <c r="J65" s="1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3"/>
      <c r="D66" s="16"/>
      <c r="E66" s="16"/>
      <c r="F66" s="16"/>
      <c r="G66" s="16"/>
      <c r="H66" s="16"/>
      <c r="I66" s="16"/>
      <c r="J66" s="1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3"/>
      <c r="D67" s="16"/>
      <c r="E67" s="16"/>
      <c r="F67" s="16"/>
      <c r="G67" s="16"/>
      <c r="H67" s="16"/>
      <c r="I67" s="16"/>
      <c r="J67" s="1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1"/>
      <c r="C995" s="1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1"/>
      <c r="C996" s="1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1"/>
      <c r="C997" s="1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1"/>
      <c r="C998" s="1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1"/>
      <c r="C999" s="1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1"/>
      <c r="C1000" s="1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topLeftCell="A13" workbookViewId="0">
      <selection activeCell="K36" sqref="A15:K36"/>
    </sheetView>
  </sheetViews>
  <sheetFormatPr baseColWidth="10" defaultColWidth="14.5" defaultRowHeight="15" customHeight="1" x14ac:dyDescent="0.2"/>
  <cols>
    <col min="1" max="1" width="4.6640625" customWidth="1"/>
    <col min="2" max="2" width="1.6640625" customWidth="1"/>
    <col min="3" max="3" width="36.6640625" customWidth="1"/>
    <col min="4" max="4" width="1.6640625" customWidth="1"/>
    <col min="5" max="9" width="13.6640625" customWidth="1"/>
    <col min="10" max="10" width="1.6640625" customWidth="1"/>
    <col min="11" max="26" width="8.6640625" customWidth="1"/>
  </cols>
  <sheetData>
    <row r="1" spans="1:26" ht="14.25" customHeight="1" x14ac:dyDescent="0.2">
      <c r="A1" s="1"/>
      <c r="B1" s="1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4" t="s">
        <v>60</v>
      </c>
      <c r="D2" s="1"/>
      <c r="E2" s="15">
        <v>2020</v>
      </c>
      <c r="F2" s="15">
        <f t="shared" ref="F2:I2" si="0">+E2+1</f>
        <v>2021</v>
      </c>
      <c r="G2" s="15">
        <f t="shared" si="0"/>
        <v>2022</v>
      </c>
      <c r="H2" s="15">
        <f t="shared" si="0"/>
        <v>2023</v>
      </c>
      <c r="I2" s="15">
        <f t="shared" si="0"/>
        <v>2024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3"/>
      <c r="D3" s="16"/>
      <c r="E3" s="17" t="s">
        <v>19</v>
      </c>
      <c r="F3" s="17" t="s">
        <v>20</v>
      </c>
      <c r="G3" s="17" t="s">
        <v>20</v>
      </c>
      <c r="H3" s="17" t="s">
        <v>20</v>
      </c>
      <c r="I3" s="17" t="s">
        <v>61</v>
      </c>
      <c r="J3" s="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8" t="s">
        <v>21</v>
      </c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2">
      <c r="A5" s="1"/>
      <c r="B5" s="1"/>
      <c r="C5" s="13"/>
      <c r="D5" s="16"/>
      <c r="E5" s="16"/>
      <c r="F5" s="16"/>
      <c r="G5" s="16"/>
      <c r="H5" s="16"/>
      <c r="I5" s="1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">
      <c r="A6" s="1"/>
      <c r="B6" s="1"/>
      <c r="C6" s="19" t="s">
        <v>62</v>
      </c>
      <c r="D6" s="16"/>
      <c r="E6" s="16"/>
      <c r="F6" s="16"/>
      <c r="G6" s="16">
        <v>3000</v>
      </c>
      <c r="H6" s="16">
        <v>3000</v>
      </c>
      <c r="I6" s="16">
        <v>2000</v>
      </c>
      <c r="J6" s="1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1"/>
      <c r="B7" s="1"/>
      <c r="C7" s="19" t="s">
        <v>63</v>
      </c>
      <c r="D7" s="16"/>
      <c r="E7" s="16"/>
      <c r="F7" s="16"/>
      <c r="G7" s="16">
        <v>3000</v>
      </c>
      <c r="H7" s="16">
        <v>3000</v>
      </c>
      <c r="I7" s="16">
        <v>2000</v>
      </c>
      <c r="J7" s="1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2">
      <c r="A8" s="1"/>
      <c r="B8" s="1"/>
      <c r="C8" s="19" t="s">
        <v>64</v>
      </c>
      <c r="D8" s="16"/>
      <c r="E8" s="16"/>
      <c r="F8" s="16"/>
      <c r="G8" s="16"/>
      <c r="H8" s="16">
        <v>3000</v>
      </c>
      <c r="I8" s="16">
        <v>2000</v>
      </c>
      <c r="J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2">
      <c r="A9" s="1"/>
      <c r="B9" s="1"/>
      <c r="C9" s="19" t="s">
        <v>50</v>
      </c>
      <c r="D9" s="16"/>
      <c r="E9" s="16"/>
      <c r="F9" s="16"/>
      <c r="G9" s="16"/>
      <c r="H9" s="16"/>
      <c r="I9" s="16"/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">
      <c r="A10" s="1"/>
      <c r="B10" s="1"/>
      <c r="C10" s="19"/>
      <c r="D10" s="16"/>
      <c r="E10" s="16"/>
      <c r="F10" s="16"/>
      <c r="G10" s="16"/>
      <c r="H10" s="16"/>
      <c r="I10" s="16"/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1"/>
      <c r="C11" s="13"/>
      <c r="D11" s="16"/>
      <c r="E11" s="16"/>
      <c r="F11" s="16"/>
      <c r="G11" s="16"/>
      <c r="H11" s="16"/>
      <c r="I11" s="16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"/>
      <c r="C12" s="20" t="s">
        <v>25</v>
      </c>
      <c r="D12" s="16"/>
      <c r="E12" s="16"/>
      <c r="F12" s="16"/>
      <c r="G12" s="16"/>
      <c r="H12" s="16"/>
      <c r="I12" s="16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 x14ac:dyDescent="0.2">
      <c r="A13" s="1"/>
      <c r="B13" s="1"/>
      <c r="C13" s="13"/>
      <c r="D13" s="16"/>
      <c r="E13" s="16"/>
      <c r="F13" s="16"/>
      <c r="G13" s="16"/>
      <c r="H13" s="16"/>
      <c r="I13" s="16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"/>
      <c r="B14" s="1"/>
      <c r="C14" s="19" t="s">
        <v>56</v>
      </c>
      <c r="D14" s="16"/>
      <c r="E14" s="16"/>
      <c r="F14" s="16"/>
      <c r="G14" s="16"/>
      <c r="H14" s="16"/>
      <c r="I14" s="16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36"/>
      <c r="B15" s="36"/>
      <c r="C15" s="32" t="s">
        <v>70</v>
      </c>
      <c r="D15" s="31"/>
      <c r="E15" s="31"/>
      <c r="F15" s="31"/>
      <c r="G15" s="31">
        <f>800*0.8</f>
        <v>640</v>
      </c>
      <c r="H15" s="31">
        <f>800*0.8</f>
        <v>640</v>
      </c>
      <c r="I15" s="31"/>
      <c r="J15" s="31"/>
      <c r="K15" s="3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36"/>
      <c r="B16" s="36"/>
      <c r="C16" s="34" t="s">
        <v>71</v>
      </c>
      <c r="D16" s="31"/>
      <c r="E16" s="31"/>
      <c r="F16" s="31"/>
      <c r="G16" s="31"/>
      <c r="H16" s="31"/>
      <c r="I16" s="31"/>
      <c r="J16" s="31"/>
      <c r="K16" s="3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36"/>
      <c r="B17" s="36"/>
      <c r="C17" s="35"/>
      <c r="D17" s="31"/>
      <c r="E17" s="31"/>
      <c r="F17" s="31"/>
      <c r="G17" s="31"/>
      <c r="H17" s="31"/>
      <c r="I17" s="31"/>
      <c r="J17" s="31"/>
      <c r="K17" s="3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36"/>
      <c r="B18" s="36"/>
      <c r="C18" s="30"/>
      <c r="D18" s="31"/>
      <c r="E18" s="31"/>
      <c r="F18" s="31"/>
      <c r="G18" s="31"/>
      <c r="H18" s="31"/>
      <c r="I18" s="31"/>
      <c r="J18" s="31"/>
      <c r="K18" s="3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36"/>
      <c r="B19" s="36"/>
      <c r="C19" s="38" t="s">
        <v>26</v>
      </c>
      <c r="D19" s="31"/>
      <c r="E19" s="31"/>
      <c r="F19" s="31"/>
      <c r="G19" s="31"/>
      <c r="H19" s="31"/>
      <c r="I19" s="31"/>
      <c r="J19" s="31"/>
      <c r="K19" s="3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36"/>
      <c r="B20" s="36"/>
      <c r="C20" s="30"/>
      <c r="D20" s="31"/>
      <c r="E20" s="31"/>
      <c r="F20" s="31"/>
      <c r="G20" s="31"/>
      <c r="H20" s="31"/>
      <c r="I20" s="31"/>
      <c r="J20" s="31"/>
      <c r="K20" s="3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2">
      <c r="A21" s="36"/>
      <c r="B21" s="36"/>
      <c r="C21" s="39" t="s">
        <v>27</v>
      </c>
      <c r="D21" s="31"/>
      <c r="E21" s="40">
        <f t="shared" ref="E21:I21" si="1">SUM(E6:E20)</f>
        <v>0</v>
      </c>
      <c r="F21" s="40">
        <f t="shared" si="1"/>
        <v>0</v>
      </c>
      <c r="G21" s="40">
        <f t="shared" si="1"/>
        <v>6640</v>
      </c>
      <c r="H21" s="40">
        <f t="shared" si="1"/>
        <v>9640</v>
      </c>
      <c r="I21" s="40">
        <f t="shared" si="1"/>
        <v>6000</v>
      </c>
      <c r="J21" s="31"/>
      <c r="K21" s="3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36"/>
      <c r="B22" s="36"/>
      <c r="C22" s="30"/>
      <c r="D22" s="31"/>
      <c r="E22" s="31"/>
      <c r="F22" s="31"/>
      <c r="G22" s="31"/>
      <c r="H22" s="31"/>
      <c r="I22" s="31"/>
      <c r="J22" s="31"/>
      <c r="K22" s="3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36"/>
      <c r="B23" s="36"/>
      <c r="C23" s="30"/>
      <c r="D23" s="31"/>
      <c r="E23" s="31"/>
      <c r="F23" s="31"/>
      <c r="G23" s="31"/>
      <c r="H23" s="31"/>
      <c r="I23" s="31"/>
      <c r="J23" s="31"/>
      <c r="K23" s="3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36"/>
      <c r="B24" s="36"/>
      <c r="C24" s="41" t="s">
        <v>28</v>
      </c>
      <c r="D24" s="31"/>
      <c r="E24" s="31"/>
      <c r="F24" s="31"/>
      <c r="G24" s="31"/>
      <c r="H24" s="31"/>
      <c r="I24" s="31"/>
      <c r="J24" s="31"/>
      <c r="K24" s="3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9.75" customHeight="1" x14ac:dyDescent="0.2">
      <c r="A25" s="36"/>
      <c r="B25" s="36"/>
      <c r="C25" s="30"/>
      <c r="D25" s="31"/>
      <c r="E25" s="31"/>
      <c r="F25" s="31"/>
      <c r="G25" s="31"/>
      <c r="H25" s="31"/>
      <c r="I25" s="31"/>
      <c r="J25" s="31"/>
      <c r="K25" s="3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">
      <c r="A26" s="36"/>
      <c r="B26" s="36"/>
      <c r="C26" s="35" t="s">
        <v>51</v>
      </c>
      <c r="D26" s="31"/>
      <c r="E26" s="31"/>
      <c r="F26" s="31"/>
      <c r="G26" s="31"/>
      <c r="H26" s="31"/>
      <c r="I26" s="31"/>
      <c r="J26" s="31"/>
      <c r="K26" s="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">
      <c r="A27" s="36"/>
      <c r="B27" s="36"/>
      <c r="C27" s="35" t="s">
        <v>57</v>
      </c>
      <c r="D27" s="31"/>
      <c r="E27" s="31"/>
      <c r="F27" s="31"/>
      <c r="G27" s="31"/>
      <c r="H27" s="31"/>
      <c r="I27" s="31"/>
      <c r="J27" s="31"/>
      <c r="K27" s="3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">
      <c r="A28" s="36"/>
      <c r="B28" s="36"/>
      <c r="C28" s="35" t="s">
        <v>58</v>
      </c>
      <c r="D28" s="31"/>
      <c r="E28" s="31"/>
      <c r="F28" s="31"/>
      <c r="G28" s="31"/>
      <c r="H28" s="31"/>
      <c r="I28" s="31"/>
      <c r="J28" s="31"/>
      <c r="K28" s="3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">
      <c r="A29" s="36"/>
      <c r="B29" s="36"/>
      <c r="C29" s="35" t="s">
        <v>31</v>
      </c>
      <c r="D29" s="31"/>
      <c r="E29" s="31"/>
      <c r="F29" s="31"/>
      <c r="G29" s="31"/>
      <c r="H29" s="31"/>
      <c r="I29" s="31"/>
      <c r="J29" s="31"/>
      <c r="K29" s="3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2">
      <c r="A30" s="36"/>
      <c r="B30" s="36"/>
      <c r="C30" s="35" t="s">
        <v>33</v>
      </c>
      <c r="D30" s="31"/>
      <c r="E30" s="31"/>
      <c r="F30" s="31"/>
      <c r="G30" s="31"/>
      <c r="H30" s="31"/>
      <c r="I30" s="31"/>
      <c r="J30" s="31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">
      <c r="A31" s="36"/>
      <c r="B31" s="36"/>
      <c r="C31" s="35" t="s">
        <v>59</v>
      </c>
      <c r="D31" s="31"/>
      <c r="E31" s="31"/>
      <c r="F31" s="31"/>
      <c r="G31" s="31"/>
      <c r="H31" s="31"/>
      <c r="I31" s="31"/>
      <c r="J31" s="31"/>
      <c r="K31" s="3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2">
      <c r="A32" s="36"/>
      <c r="B32" s="36"/>
      <c r="C32" s="35" t="s">
        <v>35</v>
      </c>
      <c r="D32" s="31"/>
      <c r="E32" s="31"/>
      <c r="F32" s="31"/>
      <c r="G32" s="29">
        <v>800</v>
      </c>
      <c r="H32" s="29">
        <v>800</v>
      </c>
      <c r="I32" s="29"/>
      <c r="J32" s="31"/>
      <c r="K32" s="3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2">
      <c r="A33" s="36"/>
      <c r="B33" s="36"/>
      <c r="C33" s="35"/>
      <c r="D33" s="31"/>
      <c r="E33" s="31"/>
      <c r="F33" s="31"/>
      <c r="G33" s="31"/>
      <c r="H33" s="31"/>
      <c r="I33" s="31"/>
      <c r="J33" s="31"/>
      <c r="K33" s="3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2">
      <c r="A34" s="36"/>
      <c r="B34" s="36"/>
      <c r="C34" s="35"/>
      <c r="D34" s="31"/>
      <c r="E34" s="31"/>
      <c r="F34" s="31"/>
      <c r="G34" s="31"/>
      <c r="H34" s="31"/>
      <c r="I34" s="31"/>
      <c r="J34" s="31"/>
      <c r="K34" s="3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36"/>
      <c r="B35" s="36"/>
      <c r="C35" s="30"/>
      <c r="D35" s="31"/>
      <c r="E35" s="31"/>
      <c r="F35" s="31"/>
      <c r="G35" s="31"/>
      <c r="H35" s="31"/>
      <c r="I35" s="31"/>
      <c r="J35" s="31"/>
      <c r="K35" s="3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36"/>
      <c r="B36" s="36"/>
      <c r="C36" s="38" t="s">
        <v>36</v>
      </c>
      <c r="D36" s="31"/>
      <c r="E36" s="31"/>
      <c r="F36" s="31"/>
      <c r="G36" s="31"/>
      <c r="H36" s="31"/>
      <c r="I36" s="31"/>
      <c r="J36" s="31"/>
      <c r="K36" s="3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9.75" customHeight="1" x14ac:dyDescent="0.2">
      <c r="A37" s="1"/>
      <c r="B37" s="1"/>
      <c r="C37" s="13"/>
      <c r="D37" s="16"/>
      <c r="E37" s="16"/>
      <c r="F37" s="16"/>
      <c r="G37" s="16"/>
      <c r="H37" s="16"/>
      <c r="I37" s="16"/>
      <c r="J37" s="1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2">
      <c r="A38" s="1"/>
      <c r="B38" s="1"/>
      <c r="C38" s="19" t="s">
        <v>43</v>
      </c>
      <c r="D38" s="16"/>
      <c r="E38" s="16"/>
      <c r="F38" s="16"/>
      <c r="G38" s="29"/>
      <c r="H38" s="29"/>
      <c r="I38" s="29"/>
      <c r="J38" s="1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2">
      <c r="A39" s="1"/>
      <c r="B39" s="1"/>
      <c r="C39" s="19" t="s">
        <v>44</v>
      </c>
      <c r="D39" s="16"/>
      <c r="E39" s="16"/>
      <c r="F39" s="16"/>
      <c r="G39" s="29"/>
      <c r="H39" s="29"/>
      <c r="I39" s="29"/>
      <c r="J39" s="1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">
      <c r="A40" s="1"/>
      <c r="B40" s="1"/>
      <c r="C40" s="19" t="s">
        <v>45</v>
      </c>
      <c r="D40" s="16"/>
      <c r="E40" s="16"/>
      <c r="F40" s="16"/>
      <c r="G40" s="29"/>
      <c r="H40" s="29"/>
      <c r="I40" s="29"/>
      <c r="J40" s="1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2">
      <c r="A41" s="1"/>
      <c r="B41" s="1"/>
      <c r="C41" s="19" t="s">
        <v>46</v>
      </c>
      <c r="D41" s="16"/>
      <c r="E41" s="16"/>
      <c r="F41" s="16"/>
      <c r="G41" s="29"/>
      <c r="H41" s="29"/>
      <c r="I41" s="29"/>
      <c r="J41" s="1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2">
      <c r="A42" s="1"/>
      <c r="B42" s="1"/>
      <c r="C42" s="19"/>
      <c r="D42" s="16"/>
      <c r="E42" s="16"/>
      <c r="F42" s="16"/>
      <c r="G42" s="29"/>
      <c r="H42" s="29"/>
      <c r="I42" s="29"/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3"/>
      <c r="D43" s="16"/>
      <c r="E43" s="16"/>
      <c r="F43" s="16"/>
      <c r="G43" s="16"/>
      <c r="H43" s="16"/>
      <c r="I43" s="16"/>
      <c r="J43" s="1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2">
      <c r="A44" s="1"/>
      <c r="B44" s="1"/>
      <c r="C44" s="21" t="s">
        <v>37</v>
      </c>
      <c r="D44" s="16"/>
      <c r="E44" s="22">
        <f t="shared" ref="E44:I44" si="2">SUM(E26:E42)</f>
        <v>0</v>
      </c>
      <c r="F44" s="22">
        <f t="shared" si="2"/>
        <v>0</v>
      </c>
      <c r="G44" s="22">
        <f t="shared" si="2"/>
        <v>800</v>
      </c>
      <c r="H44" s="22">
        <f t="shared" si="2"/>
        <v>800</v>
      </c>
      <c r="I44" s="22">
        <f t="shared" si="2"/>
        <v>0</v>
      </c>
      <c r="J44" s="1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3"/>
      <c r="D45" s="16"/>
      <c r="E45" s="16"/>
      <c r="F45" s="16"/>
      <c r="G45" s="16"/>
      <c r="H45" s="16"/>
      <c r="I45" s="16"/>
      <c r="J45" s="1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2">
      <c r="A46" s="1"/>
      <c r="B46" s="1"/>
      <c r="C46" s="21" t="s">
        <v>38</v>
      </c>
      <c r="D46" s="16"/>
      <c r="E46" s="23">
        <f t="shared" ref="E46:I46" si="3">+E21-E44</f>
        <v>0</v>
      </c>
      <c r="F46" s="23">
        <f t="shared" si="3"/>
        <v>0</v>
      </c>
      <c r="G46" s="23">
        <f t="shared" si="3"/>
        <v>5840</v>
      </c>
      <c r="H46" s="23">
        <f t="shared" si="3"/>
        <v>8840</v>
      </c>
      <c r="I46" s="23">
        <f t="shared" si="3"/>
        <v>6000</v>
      </c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3"/>
      <c r="D47" s="16"/>
      <c r="E47" s="16"/>
      <c r="F47" s="16"/>
      <c r="G47" s="16"/>
      <c r="H47" s="16"/>
      <c r="I47" s="16"/>
      <c r="J47" s="1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3"/>
      <c r="D48" s="16"/>
      <c r="E48" s="16"/>
      <c r="F48" s="16"/>
      <c r="G48" s="16"/>
      <c r="H48" s="16"/>
      <c r="I48" s="16"/>
      <c r="J48" s="1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3"/>
      <c r="D49" s="16"/>
      <c r="E49" s="16"/>
      <c r="F49" s="16"/>
      <c r="G49" s="16"/>
      <c r="H49" s="16"/>
      <c r="I49" s="16"/>
      <c r="J49" s="1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3"/>
      <c r="D50" s="16"/>
      <c r="E50" s="16"/>
      <c r="F50" s="16"/>
      <c r="G50" s="16"/>
      <c r="H50" s="16"/>
      <c r="I50" s="16"/>
      <c r="J50" s="1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3"/>
      <c r="D51" s="16"/>
      <c r="E51" s="16"/>
      <c r="F51" s="16"/>
      <c r="G51" s="16"/>
      <c r="H51" s="16"/>
      <c r="I51" s="16"/>
      <c r="J51" s="1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3"/>
      <c r="D52" s="16"/>
      <c r="E52" s="16"/>
      <c r="F52" s="16"/>
      <c r="G52" s="16"/>
      <c r="H52" s="16"/>
      <c r="I52" s="16"/>
      <c r="J52" s="1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3"/>
      <c r="D53" s="16"/>
      <c r="E53" s="16"/>
      <c r="F53" s="16"/>
      <c r="G53" s="16"/>
      <c r="H53" s="16"/>
      <c r="I53" s="16"/>
      <c r="J53" s="1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3"/>
      <c r="D54" s="16"/>
      <c r="E54" s="16"/>
      <c r="F54" s="16"/>
      <c r="G54" s="16"/>
      <c r="H54" s="16"/>
      <c r="I54" s="16"/>
      <c r="J54" s="1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3"/>
      <c r="D55" s="16"/>
      <c r="E55" s="16"/>
      <c r="F55" s="16"/>
      <c r="G55" s="16"/>
      <c r="H55" s="16"/>
      <c r="I55" s="16"/>
      <c r="J55" s="1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3"/>
      <c r="D56" s="16"/>
      <c r="E56" s="16"/>
      <c r="F56" s="16"/>
      <c r="G56" s="16"/>
      <c r="H56" s="16"/>
      <c r="I56" s="16"/>
      <c r="J56" s="1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3"/>
      <c r="D57" s="16"/>
      <c r="E57" s="16"/>
      <c r="F57" s="16"/>
      <c r="G57" s="16"/>
      <c r="H57" s="16"/>
      <c r="I57" s="16"/>
      <c r="J57" s="1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3"/>
      <c r="D58" s="16"/>
      <c r="E58" s="16"/>
      <c r="F58" s="16"/>
      <c r="G58" s="16"/>
      <c r="H58" s="16"/>
      <c r="I58" s="16"/>
      <c r="J58" s="1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3"/>
      <c r="D59" s="16"/>
      <c r="E59" s="16"/>
      <c r="F59" s="16"/>
      <c r="G59" s="16"/>
      <c r="H59" s="16"/>
      <c r="I59" s="16"/>
      <c r="J59" s="1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3"/>
      <c r="D60" s="16"/>
      <c r="E60" s="16"/>
      <c r="F60" s="16"/>
      <c r="G60" s="16"/>
      <c r="H60" s="16"/>
      <c r="I60" s="16"/>
      <c r="J60" s="1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3"/>
      <c r="D61" s="16"/>
      <c r="E61" s="16"/>
      <c r="F61" s="16"/>
      <c r="G61" s="16"/>
      <c r="H61" s="16"/>
      <c r="I61" s="16"/>
      <c r="J61" s="1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3"/>
      <c r="D62" s="16"/>
      <c r="E62" s="16"/>
      <c r="F62" s="16"/>
      <c r="G62" s="16"/>
      <c r="H62" s="16"/>
      <c r="I62" s="16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3"/>
      <c r="D63" s="16"/>
      <c r="E63" s="16"/>
      <c r="F63" s="16"/>
      <c r="G63" s="16"/>
      <c r="H63" s="16"/>
      <c r="I63" s="16"/>
      <c r="J63" s="1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3"/>
      <c r="D64" s="16"/>
      <c r="E64" s="16"/>
      <c r="F64" s="16"/>
      <c r="G64" s="16"/>
      <c r="H64" s="16"/>
      <c r="I64" s="16"/>
      <c r="J64" s="1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3"/>
      <c r="D65" s="16"/>
      <c r="E65" s="16"/>
      <c r="F65" s="16"/>
      <c r="G65" s="16"/>
      <c r="H65" s="16"/>
      <c r="I65" s="16"/>
      <c r="J65" s="1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3"/>
      <c r="D66" s="16"/>
      <c r="E66" s="16"/>
      <c r="F66" s="16"/>
      <c r="G66" s="16"/>
      <c r="H66" s="16"/>
      <c r="I66" s="16"/>
      <c r="J66" s="1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3"/>
      <c r="D67" s="16"/>
      <c r="E67" s="16"/>
      <c r="F67" s="16"/>
      <c r="G67" s="16"/>
      <c r="H67" s="16"/>
      <c r="I67" s="16"/>
      <c r="J67" s="1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1"/>
      <c r="C995" s="1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1"/>
      <c r="C996" s="1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1"/>
      <c r="C997" s="1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1"/>
      <c r="C998" s="1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1"/>
      <c r="C999" s="1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1"/>
      <c r="C1000" s="1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topLeftCell="A21" workbookViewId="0">
      <selection activeCell="F17" sqref="F17"/>
    </sheetView>
  </sheetViews>
  <sheetFormatPr baseColWidth="10" defaultColWidth="14.5" defaultRowHeight="15" customHeight="1" x14ac:dyDescent="0.2"/>
  <cols>
    <col min="1" max="1" width="4.6640625" customWidth="1"/>
    <col min="2" max="2" width="1.6640625" customWidth="1"/>
    <col min="3" max="3" width="36.6640625" customWidth="1"/>
    <col min="4" max="4" width="1.6640625" customWidth="1"/>
    <col min="5" max="9" width="13.6640625" customWidth="1"/>
    <col min="10" max="10" width="1.6640625" customWidth="1"/>
    <col min="11" max="26" width="8.6640625" customWidth="1"/>
  </cols>
  <sheetData>
    <row r="1" spans="1:26" ht="14.25" customHeight="1" x14ac:dyDescent="0.2">
      <c r="A1" s="1"/>
      <c r="B1" s="1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4" t="s">
        <v>65</v>
      </c>
      <c r="D2" s="1"/>
      <c r="E2" s="15">
        <v>2020</v>
      </c>
      <c r="F2" s="15">
        <f t="shared" ref="F2:I2" si="0">+E2+1</f>
        <v>2021</v>
      </c>
      <c r="G2" s="15">
        <f t="shared" si="0"/>
        <v>2022</v>
      </c>
      <c r="H2" s="15">
        <f t="shared" si="0"/>
        <v>2023</v>
      </c>
      <c r="I2" s="15">
        <f t="shared" si="0"/>
        <v>2024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3"/>
      <c r="D3" s="16"/>
      <c r="E3" s="17" t="s">
        <v>19</v>
      </c>
      <c r="F3" s="17" t="s">
        <v>20</v>
      </c>
      <c r="G3" s="17" t="s">
        <v>20</v>
      </c>
      <c r="H3" s="17" t="s">
        <v>20</v>
      </c>
      <c r="I3" s="17" t="s">
        <v>20</v>
      </c>
      <c r="J3" s="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8" t="s">
        <v>21</v>
      </c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2">
      <c r="A5" s="1"/>
      <c r="B5" s="1"/>
      <c r="C5" s="13"/>
      <c r="D5" s="16"/>
      <c r="E5" s="16"/>
      <c r="F5" s="16"/>
      <c r="G5" s="16"/>
      <c r="H5" s="16"/>
      <c r="I5" s="16"/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1"/>
      <c r="C6" s="19" t="s">
        <v>66</v>
      </c>
      <c r="D6" s="16"/>
      <c r="E6" s="16"/>
      <c r="F6" s="16"/>
      <c r="G6" s="16">
        <v>75000</v>
      </c>
      <c r="H6" s="16"/>
      <c r="I6" s="16"/>
      <c r="J6" s="1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1"/>
      <c r="C7" s="19" t="s">
        <v>49</v>
      </c>
      <c r="D7" s="16"/>
      <c r="E7" s="16"/>
      <c r="F7" s="16"/>
      <c r="G7" s="16">
        <f t="shared" ref="G7:I7" si="1">+G6*0.05</f>
        <v>3750</v>
      </c>
      <c r="H7" s="16">
        <f t="shared" si="1"/>
        <v>0</v>
      </c>
      <c r="I7" s="16">
        <f t="shared" si="1"/>
        <v>0</v>
      </c>
      <c r="J7" s="1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9.75" customHeight="1" x14ac:dyDescent="0.2">
      <c r="A8" s="1"/>
      <c r="B8" s="1"/>
      <c r="C8" s="19"/>
      <c r="D8" s="16"/>
      <c r="E8" s="16"/>
      <c r="F8" s="16"/>
      <c r="G8" s="16"/>
      <c r="H8" s="16"/>
      <c r="I8" s="16"/>
      <c r="J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"/>
      <c r="C9" s="19" t="s">
        <v>66</v>
      </c>
      <c r="D9" s="16"/>
      <c r="E9" s="16"/>
      <c r="F9" s="16"/>
      <c r="G9" s="16">
        <v>225000</v>
      </c>
      <c r="H9" s="16">
        <v>400000</v>
      </c>
      <c r="I9" s="16">
        <v>450000</v>
      </c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1"/>
      <c r="B10" s="1"/>
      <c r="C10" s="19" t="s">
        <v>49</v>
      </c>
      <c r="D10" s="16"/>
      <c r="E10" s="16"/>
      <c r="F10" s="16"/>
      <c r="G10" s="16">
        <f t="shared" ref="G10:I10" si="2">+G9*0.08</f>
        <v>18000</v>
      </c>
      <c r="H10" s="16">
        <f t="shared" si="2"/>
        <v>32000</v>
      </c>
      <c r="I10" s="16">
        <f t="shared" si="2"/>
        <v>36000</v>
      </c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1"/>
      <c r="B11" s="1"/>
      <c r="C11" s="19"/>
      <c r="D11" s="16"/>
      <c r="E11" s="16"/>
      <c r="F11" s="16"/>
      <c r="G11" s="16"/>
      <c r="H11" s="16"/>
      <c r="I11" s="16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"/>
      <c r="B12" s="1"/>
      <c r="C12" s="19" t="s">
        <v>67</v>
      </c>
      <c r="D12" s="16"/>
      <c r="E12" s="16"/>
      <c r="F12" s="16"/>
      <c r="G12" s="16">
        <v>750</v>
      </c>
      <c r="H12" s="16"/>
      <c r="I12" s="16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1"/>
      <c r="B13" s="1"/>
      <c r="C13" s="19" t="s">
        <v>67</v>
      </c>
      <c r="D13" s="16"/>
      <c r="E13" s="16"/>
      <c r="F13" s="16"/>
      <c r="G13" s="16">
        <v>2000</v>
      </c>
      <c r="H13" s="16">
        <v>3000</v>
      </c>
      <c r="I13" s="16">
        <v>3000</v>
      </c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"/>
      <c r="B14" s="1"/>
      <c r="C14" s="13"/>
      <c r="D14" s="16"/>
      <c r="E14" s="16"/>
      <c r="F14" s="16"/>
      <c r="G14" s="16"/>
      <c r="H14" s="16"/>
      <c r="I14" s="16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1"/>
      <c r="B15" s="1"/>
      <c r="C15" s="20" t="s">
        <v>25</v>
      </c>
      <c r="D15" s="16"/>
      <c r="E15" s="16"/>
      <c r="F15" s="16"/>
      <c r="G15" s="16"/>
      <c r="H15" s="16"/>
      <c r="I15" s="16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9.75" customHeight="1" x14ac:dyDescent="0.2">
      <c r="A16" s="1"/>
      <c r="B16" s="1"/>
      <c r="C16" s="13"/>
      <c r="D16" s="16"/>
      <c r="E16" s="16"/>
      <c r="F16" s="16"/>
      <c r="G16" s="16"/>
      <c r="H16" s="16"/>
      <c r="I16" s="16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32" t="s">
        <v>70</v>
      </c>
      <c r="D17" s="31"/>
      <c r="E17" s="31"/>
      <c r="F17" s="31"/>
      <c r="G17" s="31"/>
      <c r="H17" s="31"/>
      <c r="I17" s="31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1"/>
      <c r="C18" s="34" t="s">
        <v>71</v>
      </c>
      <c r="D18" s="31"/>
      <c r="E18" s="31"/>
      <c r="F18" s="31"/>
      <c r="G18" s="31">
        <f>800*0.8</f>
        <v>640</v>
      </c>
      <c r="H18" s="31">
        <f>800*0.8</f>
        <v>640</v>
      </c>
      <c r="I18" s="31"/>
      <c r="J18" s="1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1"/>
      <c r="B19" s="1"/>
      <c r="C19" s="35"/>
      <c r="D19" s="31"/>
      <c r="E19" s="31"/>
      <c r="F19" s="31"/>
      <c r="G19" s="31"/>
      <c r="H19" s="31"/>
      <c r="I19" s="31"/>
      <c r="J19" s="1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1"/>
      <c r="B20" s="1"/>
      <c r="C20" s="35"/>
      <c r="D20" s="31"/>
      <c r="E20" s="31"/>
      <c r="F20" s="31"/>
      <c r="G20" s="31"/>
      <c r="H20" s="31"/>
      <c r="I20" s="31"/>
      <c r="J20" s="1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1"/>
      <c r="B21" s="1"/>
      <c r="C21" s="13"/>
      <c r="D21" s="16"/>
      <c r="E21" s="16"/>
      <c r="F21" s="16"/>
      <c r="G21" s="16"/>
      <c r="H21" s="16"/>
      <c r="I21" s="16"/>
      <c r="J21" s="1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1"/>
      <c r="B22" s="1"/>
      <c r="C22" s="20" t="s">
        <v>26</v>
      </c>
      <c r="D22" s="16"/>
      <c r="E22" s="16"/>
      <c r="F22" s="16"/>
      <c r="G22" s="16"/>
      <c r="H22" s="16"/>
      <c r="I22" s="16"/>
      <c r="J22" s="1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1"/>
      <c r="B23" s="1"/>
      <c r="C23" s="13"/>
      <c r="D23" s="16"/>
      <c r="E23" s="16"/>
      <c r="F23" s="16"/>
      <c r="G23" s="16"/>
      <c r="H23" s="16"/>
      <c r="I23" s="16"/>
      <c r="J23" s="1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x14ac:dyDescent="0.2">
      <c r="A24" s="1"/>
      <c r="B24" s="1"/>
      <c r="C24" s="21" t="s">
        <v>27</v>
      </c>
      <c r="D24" s="16"/>
      <c r="E24" s="22">
        <f t="shared" ref="E24:F24" si="3">SUM(E6:E23)</f>
        <v>0</v>
      </c>
      <c r="F24" s="22">
        <f t="shared" si="3"/>
        <v>0</v>
      </c>
      <c r="G24" s="22">
        <f t="shared" ref="G24:I24" si="4">+G7+G10+G12+G13</f>
        <v>24500</v>
      </c>
      <c r="H24" s="22">
        <f t="shared" si="4"/>
        <v>35000</v>
      </c>
      <c r="I24" s="22">
        <f t="shared" si="4"/>
        <v>39000</v>
      </c>
      <c r="J24" s="1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1"/>
      <c r="B25" s="1"/>
      <c r="C25" s="13"/>
      <c r="D25" s="16"/>
      <c r="E25" s="16"/>
      <c r="F25" s="16"/>
      <c r="G25" s="16"/>
      <c r="H25" s="16"/>
      <c r="I25" s="16"/>
      <c r="J25" s="1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">
      <c r="A26" s="1"/>
      <c r="B26" s="1"/>
      <c r="C26" s="13"/>
      <c r="D26" s="16"/>
      <c r="E26" s="16"/>
      <c r="F26" s="16"/>
      <c r="G26" s="16"/>
      <c r="H26" s="16"/>
      <c r="I26" s="16"/>
      <c r="J26" s="1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1"/>
      <c r="B27" s="1"/>
      <c r="C27" s="18" t="s">
        <v>28</v>
      </c>
      <c r="D27" s="16"/>
      <c r="E27" s="16"/>
      <c r="F27" s="16"/>
      <c r="G27" s="16"/>
      <c r="H27" s="16"/>
      <c r="I27" s="16"/>
      <c r="J27" s="1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9.75" customHeight="1" x14ac:dyDescent="0.2">
      <c r="A28" s="1"/>
      <c r="B28" s="1"/>
      <c r="C28" s="13"/>
      <c r="D28" s="16"/>
      <c r="E28" s="16"/>
      <c r="F28" s="16"/>
      <c r="G28" s="16"/>
      <c r="H28" s="16"/>
      <c r="I28" s="16"/>
      <c r="J28" s="1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">
      <c r="A29" s="1"/>
      <c r="B29" s="1"/>
      <c r="C29" s="19" t="s">
        <v>68</v>
      </c>
      <c r="D29" s="16"/>
      <c r="E29" s="16"/>
      <c r="F29" s="16"/>
      <c r="G29" s="16">
        <v>2000</v>
      </c>
      <c r="H29" s="16"/>
      <c r="I29" s="16"/>
      <c r="J29" s="1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2">
      <c r="A30" s="1"/>
      <c r="B30" s="1"/>
      <c r="C30" s="19" t="s">
        <v>41</v>
      </c>
      <c r="D30" s="16"/>
      <c r="E30" s="16"/>
      <c r="F30" s="16"/>
      <c r="G30" s="16"/>
      <c r="H30" s="16"/>
      <c r="I30" s="16"/>
      <c r="J30" s="1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">
      <c r="A31" s="1"/>
      <c r="B31" s="1"/>
      <c r="C31" s="19" t="s">
        <v>31</v>
      </c>
      <c r="D31" s="16"/>
      <c r="E31" s="16"/>
      <c r="F31" s="16"/>
      <c r="G31" s="16"/>
      <c r="H31" s="16"/>
      <c r="I31" s="16"/>
      <c r="J31" s="1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2">
      <c r="A32" s="1"/>
      <c r="B32" s="1"/>
      <c r="C32" s="19" t="s">
        <v>32</v>
      </c>
      <c r="D32" s="16"/>
      <c r="E32" s="16"/>
      <c r="F32" s="16"/>
      <c r="G32" s="16">
        <v>8000</v>
      </c>
      <c r="H32" s="16">
        <v>12000</v>
      </c>
      <c r="I32" s="16">
        <v>12000</v>
      </c>
      <c r="J32" s="1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2">
      <c r="A33" s="1"/>
      <c r="B33" s="1"/>
      <c r="C33" s="19" t="s">
        <v>33</v>
      </c>
      <c r="D33" s="16"/>
      <c r="E33" s="16"/>
      <c r="F33" s="16"/>
      <c r="G33" s="16"/>
      <c r="H33" s="16"/>
      <c r="I33" s="16"/>
      <c r="J33" s="1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2">
      <c r="A34" s="1"/>
      <c r="B34" s="1"/>
      <c r="C34" s="19" t="s">
        <v>34</v>
      </c>
      <c r="D34" s="16"/>
      <c r="E34" s="31"/>
      <c r="F34" s="31"/>
      <c r="G34" s="29">
        <v>800</v>
      </c>
      <c r="H34" s="29">
        <v>800</v>
      </c>
      <c r="I34" s="29"/>
      <c r="J34" s="31"/>
      <c r="K34" s="3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2">
      <c r="A35" s="1"/>
      <c r="B35" s="1"/>
      <c r="C35" s="19" t="s">
        <v>35</v>
      </c>
      <c r="D35" s="16"/>
      <c r="E35" s="31"/>
      <c r="F35" s="31"/>
      <c r="G35" s="29"/>
      <c r="H35" s="29"/>
      <c r="I35" s="29"/>
      <c r="J35" s="31"/>
      <c r="K35" s="3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2">
      <c r="A36" s="1"/>
      <c r="B36" s="1"/>
      <c r="C36" s="19" t="s">
        <v>69</v>
      </c>
      <c r="D36" s="16"/>
      <c r="E36" s="16"/>
      <c r="F36" s="16"/>
      <c r="G36" s="16">
        <v>3000</v>
      </c>
      <c r="H36" s="16">
        <v>6000</v>
      </c>
      <c r="I36" s="16">
        <v>8000</v>
      </c>
      <c r="J36" s="1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2">
      <c r="A37" s="1"/>
      <c r="B37" s="1"/>
      <c r="C37" s="19"/>
      <c r="D37" s="16"/>
      <c r="E37" s="16"/>
      <c r="F37" s="16"/>
      <c r="G37" s="16"/>
      <c r="H37" s="16"/>
      <c r="I37" s="16"/>
      <c r="J37" s="1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1"/>
      <c r="B38" s="1"/>
      <c r="C38" s="13"/>
      <c r="D38" s="16"/>
      <c r="E38" s="16"/>
      <c r="F38" s="16"/>
      <c r="G38" s="16"/>
      <c r="H38" s="16"/>
      <c r="I38" s="16"/>
      <c r="J38" s="1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1"/>
      <c r="C39" s="20" t="s">
        <v>36</v>
      </c>
      <c r="D39" s="16"/>
      <c r="E39" s="16"/>
      <c r="F39" s="16"/>
      <c r="G39" s="16"/>
      <c r="H39" s="16"/>
      <c r="I39" s="16"/>
      <c r="J39" s="1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 x14ac:dyDescent="0.2">
      <c r="A40" s="1"/>
      <c r="B40" s="1"/>
      <c r="C40" s="13"/>
      <c r="D40" s="16"/>
      <c r="E40" s="16"/>
      <c r="F40" s="16"/>
      <c r="G40" s="16"/>
      <c r="H40" s="16"/>
      <c r="I40" s="16"/>
      <c r="J40" s="1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2">
      <c r="A41" s="1"/>
      <c r="B41" s="1"/>
      <c r="C41" s="19" t="s">
        <v>43</v>
      </c>
      <c r="D41" s="16"/>
      <c r="E41" s="16"/>
      <c r="F41" s="16"/>
      <c r="G41" s="29"/>
      <c r="H41" s="29"/>
      <c r="I41" s="29"/>
      <c r="J41" s="3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2">
      <c r="A42" s="1"/>
      <c r="B42" s="1"/>
      <c r="C42" s="19" t="s">
        <v>44</v>
      </c>
      <c r="D42" s="16"/>
      <c r="E42" s="16"/>
      <c r="F42" s="16"/>
      <c r="G42" s="29"/>
      <c r="H42" s="29"/>
      <c r="I42" s="29"/>
      <c r="J42" s="3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 x14ac:dyDescent="0.2">
      <c r="A43" s="1"/>
      <c r="B43" s="1"/>
      <c r="C43" s="19" t="s">
        <v>45</v>
      </c>
      <c r="D43" s="16"/>
      <c r="E43" s="16"/>
      <c r="F43" s="16"/>
      <c r="G43" s="29"/>
      <c r="H43" s="29"/>
      <c r="I43" s="29"/>
      <c r="J43" s="3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 x14ac:dyDescent="0.2">
      <c r="A44" s="1"/>
      <c r="B44" s="1"/>
      <c r="C44" s="19" t="s">
        <v>46</v>
      </c>
      <c r="D44" s="16"/>
      <c r="E44" s="16"/>
      <c r="F44" s="16"/>
      <c r="G44" s="29"/>
      <c r="H44" s="29"/>
      <c r="I44" s="29"/>
      <c r="J44" s="3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 x14ac:dyDescent="0.2">
      <c r="A45" s="1"/>
      <c r="B45" s="1"/>
      <c r="C45" s="19"/>
      <c r="D45" s="16"/>
      <c r="E45" s="16"/>
      <c r="F45" s="16"/>
      <c r="G45" s="29"/>
      <c r="H45" s="29"/>
      <c r="I45" s="29"/>
      <c r="J45" s="3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3"/>
      <c r="D46" s="16"/>
      <c r="E46" s="16"/>
      <c r="F46" s="16"/>
      <c r="G46" s="16"/>
      <c r="H46" s="16"/>
      <c r="I46" s="16"/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2">
      <c r="A47" s="1"/>
      <c r="B47" s="1"/>
      <c r="C47" s="21" t="s">
        <v>37</v>
      </c>
      <c r="D47" s="16"/>
      <c r="E47" s="22">
        <f t="shared" ref="E47:I47" si="5">SUM(E29:E45)</f>
        <v>0</v>
      </c>
      <c r="F47" s="22">
        <f t="shared" si="5"/>
        <v>0</v>
      </c>
      <c r="G47" s="22">
        <f t="shared" si="5"/>
        <v>13800</v>
      </c>
      <c r="H47" s="22">
        <f t="shared" si="5"/>
        <v>18800</v>
      </c>
      <c r="I47" s="22">
        <f t="shared" si="5"/>
        <v>20000</v>
      </c>
      <c r="J47" s="1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3"/>
      <c r="D48" s="16"/>
      <c r="E48" s="16"/>
      <c r="F48" s="16"/>
      <c r="G48" s="16"/>
      <c r="H48" s="16"/>
      <c r="I48" s="16"/>
      <c r="J48" s="1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2">
      <c r="A49" s="1"/>
      <c r="B49" s="1"/>
      <c r="C49" s="21" t="s">
        <v>38</v>
      </c>
      <c r="D49" s="16"/>
      <c r="E49" s="23">
        <f t="shared" ref="E49:I49" si="6">+E24-E47</f>
        <v>0</v>
      </c>
      <c r="F49" s="23">
        <f t="shared" si="6"/>
        <v>0</v>
      </c>
      <c r="G49" s="23">
        <f t="shared" si="6"/>
        <v>10700</v>
      </c>
      <c r="H49" s="23">
        <f t="shared" si="6"/>
        <v>16200</v>
      </c>
      <c r="I49" s="23">
        <f t="shared" si="6"/>
        <v>19000</v>
      </c>
      <c r="J49" s="1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3"/>
      <c r="D50" s="16"/>
      <c r="E50" s="16"/>
      <c r="F50" s="16"/>
      <c r="G50" s="16"/>
      <c r="H50" s="16"/>
      <c r="I50" s="16"/>
      <c r="J50" s="1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3"/>
      <c r="D51" s="16"/>
      <c r="E51" s="16"/>
      <c r="F51" s="16"/>
      <c r="G51" s="16"/>
      <c r="H51" s="16"/>
      <c r="I51" s="16"/>
      <c r="J51" s="1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3"/>
      <c r="D52" s="16"/>
      <c r="E52" s="16"/>
      <c r="F52" s="16"/>
      <c r="G52" s="16"/>
      <c r="H52" s="16"/>
      <c r="I52" s="16"/>
      <c r="J52" s="1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3"/>
      <c r="D53" s="16"/>
      <c r="E53" s="16"/>
      <c r="F53" s="16"/>
      <c r="G53" s="16"/>
      <c r="H53" s="16"/>
      <c r="I53" s="16"/>
      <c r="J53" s="1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3"/>
      <c r="D54" s="16"/>
      <c r="E54" s="16"/>
      <c r="F54" s="16"/>
      <c r="G54" s="16"/>
      <c r="H54" s="16"/>
      <c r="I54" s="16"/>
      <c r="J54" s="1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3"/>
      <c r="D55" s="16"/>
      <c r="E55" s="16"/>
      <c r="F55" s="16"/>
      <c r="G55" s="16"/>
      <c r="H55" s="16"/>
      <c r="I55" s="16"/>
      <c r="J55" s="1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3"/>
      <c r="D56" s="16"/>
      <c r="E56" s="16"/>
      <c r="F56" s="16"/>
      <c r="G56" s="16"/>
      <c r="H56" s="16"/>
      <c r="I56" s="16"/>
      <c r="J56" s="1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3"/>
      <c r="D57" s="16"/>
      <c r="E57" s="16"/>
      <c r="F57" s="16"/>
      <c r="G57" s="16"/>
      <c r="H57" s="16"/>
      <c r="I57" s="16"/>
      <c r="J57" s="1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3"/>
      <c r="D58" s="16"/>
      <c r="E58" s="16"/>
      <c r="F58" s="16"/>
      <c r="G58" s="16"/>
      <c r="H58" s="16"/>
      <c r="I58" s="16"/>
      <c r="J58" s="1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3"/>
      <c r="D59" s="16"/>
      <c r="E59" s="16"/>
      <c r="F59" s="16"/>
      <c r="G59" s="16"/>
      <c r="H59" s="16"/>
      <c r="I59" s="16"/>
      <c r="J59" s="1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3"/>
      <c r="D60" s="16"/>
      <c r="E60" s="16"/>
      <c r="F60" s="16"/>
      <c r="G60" s="16"/>
      <c r="H60" s="16"/>
      <c r="I60" s="16"/>
      <c r="J60" s="1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3"/>
      <c r="D61" s="16"/>
      <c r="E61" s="16"/>
      <c r="F61" s="16"/>
      <c r="G61" s="16"/>
      <c r="H61" s="16"/>
      <c r="I61" s="16"/>
      <c r="J61" s="1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3"/>
      <c r="D62" s="16"/>
      <c r="E62" s="16"/>
      <c r="F62" s="16"/>
      <c r="G62" s="16"/>
      <c r="H62" s="16"/>
      <c r="I62" s="16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3"/>
      <c r="D63" s="16"/>
      <c r="E63" s="16"/>
      <c r="F63" s="16"/>
      <c r="G63" s="16"/>
      <c r="H63" s="16"/>
      <c r="I63" s="16"/>
      <c r="J63" s="1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3"/>
      <c r="D64" s="16"/>
      <c r="E64" s="16"/>
      <c r="F64" s="16"/>
      <c r="G64" s="16"/>
      <c r="H64" s="16"/>
      <c r="I64" s="16"/>
      <c r="J64" s="1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3"/>
      <c r="D65" s="16"/>
      <c r="E65" s="16"/>
      <c r="F65" s="16"/>
      <c r="G65" s="16"/>
      <c r="H65" s="16"/>
      <c r="I65" s="16"/>
      <c r="J65" s="1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3"/>
      <c r="D66" s="16"/>
      <c r="E66" s="16"/>
      <c r="F66" s="16"/>
      <c r="G66" s="16"/>
      <c r="H66" s="16"/>
      <c r="I66" s="16"/>
      <c r="J66" s="1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3"/>
      <c r="D67" s="16"/>
      <c r="E67" s="16"/>
      <c r="F67" s="16"/>
      <c r="G67" s="16"/>
      <c r="H67" s="16"/>
      <c r="I67" s="16"/>
      <c r="J67" s="1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3"/>
      <c r="D68" s="16"/>
      <c r="E68" s="16"/>
      <c r="F68" s="16"/>
      <c r="G68" s="16"/>
      <c r="H68" s="16"/>
      <c r="I68" s="16"/>
      <c r="J68" s="1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3"/>
      <c r="D69" s="16"/>
      <c r="E69" s="16"/>
      <c r="F69" s="16"/>
      <c r="G69" s="16"/>
      <c r="H69" s="16"/>
      <c r="I69" s="16"/>
      <c r="J69" s="1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3"/>
      <c r="D70" s="16"/>
      <c r="E70" s="16"/>
      <c r="F70" s="16"/>
      <c r="G70" s="16"/>
      <c r="H70" s="16"/>
      <c r="I70" s="16"/>
      <c r="J70" s="1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1"/>
      <c r="C995" s="1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1"/>
      <c r="C996" s="1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1"/>
      <c r="C997" s="1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1"/>
      <c r="C998" s="1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1"/>
      <c r="C999" s="1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1"/>
      <c r="C1000" s="1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Cover</vt:lpstr>
      <vt:lpstr>Sintesi</vt:lpstr>
      <vt:lpstr>1. Bottega Ecosistema</vt:lpstr>
      <vt:lpstr>2. Noleggio E-Byke</vt:lpstr>
      <vt:lpstr>3. Sede operativa</vt:lpstr>
      <vt:lpstr>4. Rete Toscana</vt:lpstr>
      <vt:lpstr>5. Siti turistici</vt:lpstr>
      <vt:lpstr>6. Ex vivaio</vt:lpstr>
      <vt:lpstr>7. Distributore carburante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Paoli</dc:creator>
  <cp:lastModifiedBy>Microsoft Office User</cp:lastModifiedBy>
  <dcterms:created xsi:type="dcterms:W3CDTF">2022-01-19T08:55:57Z</dcterms:created>
  <dcterms:modified xsi:type="dcterms:W3CDTF">2022-06-12T08:49:46Z</dcterms:modified>
</cp:coreProperties>
</file>